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KXYW\Documents\【02年度評価・基準担当補佐】\007 処遇改善\11 施行通知（令和３年度改定）\030325 決裁\"/>
    </mc:Choice>
  </mc:AlternateContent>
  <bookViews>
    <workbookView xWindow="26190" yWindow="-16320" windowWidth="29040" windowHeight="15840" tabRatio="867" activeTab="2"/>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 i="9" l="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T18" i="9"/>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AH18" i="72"/>
  <c r="AH17" i="72"/>
  <c r="AH16"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<sst xmlns="http://schemas.openxmlformats.org/spreadsheetml/2006/main" count="2139" uniqueCount="468">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</sst>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7">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38"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0" xfId="0" applyFont="1" applyFill="1" applyBorder="1" applyAlignment="1">
      <alignment vertical="center"/>
    </xf>
    <xf numFmtId="0" fontId="27" fillId="0" borderId="140" xfId="0" applyFont="1" applyBorder="1" applyAlignment="1">
      <alignment vertical="center"/>
    </xf>
    <xf numFmtId="0" fontId="27" fillId="26" borderId="141"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39" xfId="0" applyFont="1" applyFill="1" applyBorder="1" applyAlignment="1">
      <alignment vertical="center"/>
    </xf>
    <xf numFmtId="0" fontId="27" fillId="0" borderId="139" xfId="0" applyFont="1" applyBorder="1" applyAlignment="1">
      <alignment vertical="center"/>
    </xf>
    <xf numFmtId="0" fontId="27" fillId="26" borderId="142"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1"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4"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6"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48"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49"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5" fillId="26" borderId="0" xfId="0" applyFont="1" applyFill="1" applyBorder="1" applyAlignment="1">
      <alignment vertical="center" wrapText="1"/>
    </xf>
    <xf numFmtId="0" fontId="65" fillId="26" borderId="0" xfId="0" applyFont="1" applyFill="1" applyAlignment="1">
      <alignment vertical="center" wrapText="1"/>
    </xf>
    <xf numFmtId="0" fontId="65"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5"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6" fillId="0" borderId="0" xfId="0" applyFont="1">
      <alignment vertical="center"/>
    </xf>
    <xf numFmtId="0" fontId="65" fillId="29" borderId="107" xfId="0" applyFont="1" applyFill="1" applyBorder="1" applyAlignment="1">
      <alignment vertical="center" wrapText="1"/>
    </xf>
    <xf numFmtId="0" fontId="27" fillId="26" borderId="105" xfId="0" applyFont="1" applyFill="1" applyBorder="1" applyAlignment="1">
      <alignment vertical="center"/>
    </xf>
    <xf numFmtId="0" fontId="65" fillId="26" borderId="105" xfId="0" applyFont="1" applyFill="1" applyBorder="1" applyAlignment="1">
      <alignment vertical="center" wrapText="1"/>
    </xf>
    <xf numFmtId="0" fontId="65" fillId="26" borderId="109"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5"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5" fillId="26" borderId="43" xfId="0" applyFont="1" applyFill="1" applyBorder="1" applyAlignment="1">
      <alignment vertical="center" wrapText="1"/>
    </xf>
    <xf numFmtId="0" fontId="65" fillId="26" borderId="44" xfId="0" applyFont="1" applyFill="1" applyBorder="1" applyAlignment="1">
      <alignment vertical="center" wrapText="1"/>
    </xf>
    <xf numFmtId="0" fontId="65" fillId="26" borderId="45" xfId="0" applyFont="1" applyFill="1" applyBorder="1" applyAlignment="1">
      <alignment vertical="center" wrapText="1"/>
    </xf>
    <xf numFmtId="0" fontId="65" fillId="26" borderId="35" xfId="0" applyFont="1" applyFill="1" applyBorder="1" applyAlignment="1">
      <alignment vertical="center" wrapText="1"/>
    </xf>
    <xf numFmtId="0" fontId="65" fillId="26" borderId="37" xfId="0" applyFont="1" applyFill="1" applyBorder="1" applyAlignment="1">
      <alignment vertical="center" wrapText="1"/>
    </xf>
    <xf numFmtId="0" fontId="65" fillId="0" borderId="35" xfId="0" applyFont="1" applyFill="1" applyBorder="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26" borderId="35" xfId="0" applyFont="1" applyFill="1" applyBorder="1">
      <alignment vertical="center"/>
    </xf>
    <xf numFmtId="0" fontId="66" fillId="26" borderId="0" xfId="0" applyFont="1" applyFill="1" applyBorder="1">
      <alignment vertical="center"/>
    </xf>
    <xf numFmtId="0" fontId="65" fillId="26" borderId="0" xfId="0" applyFont="1" applyFill="1" applyBorder="1">
      <alignment vertical="center"/>
    </xf>
    <xf numFmtId="0" fontId="65" fillId="0" borderId="38" xfId="0" applyFont="1" applyFill="1" applyBorder="1">
      <alignment vertical="center"/>
    </xf>
    <xf numFmtId="0" fontId="66" fillId="0" borderId="34" xfId="0" applyFont="1" applyFill="1" applyBorder="1">
      <alignment vertical="center"/>
    </xf>
    <xf numFmtId="0" fontId="65" fillId="0" borderId="34" xfId="0" applyFont="1" applyFill="1" applyBorder="1">
      <alignment vertical="center"/>
    </xf>
    <xf numFmtId="0" fontId="65" fillId="0" borderId="34" xfId="0" applyFont="1" applyFill="1" applyBorder="1" applyAlignment="1">
      <alignment vertical="center"/>
    </xf>
    <xf numFmtId="0" fontId="65" fillId="0" borderId="34" xfId="0" applyFont="1" applyFill="1" applyBorder="1" applyAlignment="1">
      <alignment horizontal="center" vertical="center"/>
    </xf>
    <xf numFmtId="0" fontId="68" fillId="0" borderId="34" xfId="0" applyFont="1" applyFill="1" applyBorder="1" applyAlignment="1" applyProtection="1">
      <alignment vertical="center" shrinkToFit="1"/>
      <protection locked="0"/>
    </xf>
    <xf numFmtId="0" fontId="66" fillId="0" borderId="105" xfId="0" applyFont="1" applyFill="1" applyBorder="1" applyAlignment="1">
      <alignment horizontal="center" vertical="center"/>
    </xf>
    <xf numFmtId="0" fontId="66" fillId="0" borderId="106" xfId="0" applyFont="1" applyBorder="1">
      <alignment vertical="center"/>
    </xf>
    <xf numFmtId="0" fontId="65" fillId="0" borderId="35" xfId="0" applyFont="1" applyFill="1" applyBorder="1" applyAlignment="1">
      <alignment vertical="center" wrapText="1"/>
    </xf>
    <xf numFmtId="0" fontId="65"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0" fillId="0" borderId="0" xfId="0" applyFont="1" applyFill="1" applyBorder="1">
      <alignment vertical="center"/>
    </xf>
    <xf numFmtId="0" fontId="71"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8" fillId="0" borderId="72"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27"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90" xfId="0" applyFont="1" applyFill="1" applyBorder="1" applyAlignment="1">
      <alignment horizontal="center" vertical="center" wrapText="1"/>
    </xf>
    <xf numFmtId="0" fontId="76" fillId="0" borderId="0" xfId="0" applyFont="1" applyFill="1" applyAlignment="1">
      <alignment vertical="center"/>
    </xf>
    <xf numFmtId="0" fontId="28" fillId="0" borderId="0" xfId="0" applyFont="1" applyFill="1" applyAlignment="1">
      <alignment vertical="center"/>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ill="1" applyBorder="1" applyAlignment="1">
      <alignment horizontal="left" vertical="center"/>
    </xf>
    <xf numFmtId="0" fontId="0" fillId="29" borderId="115" xfId="0" applyFill="1" applyBorder="1" applyAlignment="1">
      <alignment horizontal="left" vertical="center"/>
    </xf>
    <xf numFmtId="0" fontId="0" fillId="29" borderId="116"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29" xfId="0" applyFill="1" applyBorder="1" applyAlignment="1">
      <alignment vertical="center"/>
    </xf>
    <xf numFmtId="0" fontId="0" fillId="29" borderId="96" xfId="0" applyFill="1" applyBorder="1" applyAlignment="1">
      <alignment vertical="center"/>
    </xf>
    <xf numFmtId="0" fontId="0" fillId="0" borderId="0" xfId="0" applyAlignment="1">
      <alignment horizontal="left" vertical="top" wrapText="1"/>
    </xf>
    <xf numFmtId="0" fontId="0" fillId="29" borderId="135"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35" fillId="0" borderId="13" xfId="0" applyFont="1" applyBorder="1" applyAlignment="1">
      <alignment horizontal="center" vertical="center" wrapText="1"/>
    </xf>
    <xf numFmtId="0" fontId="35" fillId="0" borderId="146" xfId="0" applyFont="1" applyBorder="1" applyAlignment="1">
      <alignment horizontal="center" vertical="center" wrapText="1"/>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28" fillId="0" borderId="0" xfId="0" applyFont="1" applyFill="1" applyBorder="1" applyAlignment="1">
      <alignment horizontal="left" vertical="top" wrapText="1"/>
    </xf>
    <xf numFmtId="0" fontId="28" fillId="0" borderId="0" xfId="0" applyFont="1" applyFill="1" applyAlignment="1">
      <alignment horizontal="left" vertical="top" wrapText="1"/>
    </xf>
    <xf numFmtId="0" fontId="57" fillId="0" borderId="0" xfId="0" applyFont="1" applyFill="1" applyBorder="1" applyAlignment="1">
      <alignment horizontal="left" vertical="top" wrapText="1"/>
    </xf>
    <xf numFmtId="0" fontId="28" fillId="0" borderId="0" xfId="0" applyFont="1" applyFill="1" applyBorder="1" applyAlignment="1">
      <alignment horizontal="left" vertical="center" wrapText="1"/>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7"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36" xfId="0" applyFont="1" applyBorder="1" applyAlignment="1">
      <alignment horizontal="center" vertical="center"/>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8" fillId="0" borderId="36"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4" fillId="0" borderId="14" xfId="0" applyFont="1" applyFill="1" applyBorder="1" applyAlignment="1">
      <alignment vertical="center"/>
    </xf>
    <xf numFmtId="0" fontId="54" fillId="0" borderId="21" xfId="0" applyFont="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0" borderId="161"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2" xfId="0" applyFont="1" applyFill="1" applyBorder="1" applyAlignment="1">
      <alignment horizontal="left" vertical="center"/>
    </xf>
    <xf numFmtId="0" fontId="27" fillId="0" borderId="107" xfId="0" applyFont="1" applyFill="1" applyBorder="1" applyAlignment="1">
      <alignment vertical="center" wrapText="1"/>
    </xf>
    <xf numFmtId="0" fontId="27" fillId="0" borderId="105" xfId="0" applyFont="1" applyFill="1" applyBorder="1" applyAlignment="1">
      <alignment vertical="center" wrapText="1"/>
    </xf>
    <xf numFmtId="0" fontId="27" fillId="0" borderId="160" xfId="0" applyFont="1" applyFill="1" applyBorder="1" applyAlignment="1">
      <alignment vertical="center" wrapText="1"/>
    </xf>
    <xf numFmtId="0" fontId="28" fillId="28" borderId="0" xfId="0" applyFont="1" applyFill="1" applyBorder="1" applyAlignment="1" applyProtection="1">
      <alignment vertical="center"/>
      <protection locked="0"/>
    </xf>
    <xf numFmtId="0" fontId="28" fillId="0" borderId="54" xfId="0" applyFont="1" applyFill="1" applyBorder="1" applyAlignment="1">
      <alignment horizontal="left" vertical="center" wrapText="1"/>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8" fillId="0" borderId="57" xfId="0" applyFont="1" applyFill="1" applyBorder="1" applyAlignment="1">
      <alignment horizontal="left" vertical="center" wrapText="1"/>
    </xf>
    <xf numFmtId="0" fontId="27" fillId="0" borderId="42" xfId="0" applyFont="1" applyFill="1" applyBorder="1" applyAlignment="1">
      <alignment horizontal="center" vertical="center"/>
    </xf>
    <xf numFmtId="0" fontId="27" fillId="0" borderId="49" xfId="0" applyFont="1" applyFill="1" applyBorder="1" applyAlignment="1">
      <alignment horizontal="center"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62"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7" fillId="0" borderId="45" xfId="0" applyNumberFormat="1" applyFont="1" applyFill="1" applyBorder="1" applyAlignment="1">
      <alignment horizontal="center"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1" xfId="0" applyFont="1" applyFill="1" applyBorder="1" applyAlignment="1">
      <alignment horizontal="center" vertical="center"/>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76" xfId="0" applyFont="1" applyFill="1" applyBorder="1" applyAlignment="1">
      <alignment horizontal="center" vertical="center"/>
    </xf>
    <xf numFmtId="0" fontId="28" fillId="0" borderId="64" xfId="0" applyFont="1" applyFill="1" applyBorder="1" applyAlignment="1">
      <alignment horizontal="left" vertical="center" wrapText="1"/>
    </xf>
    <xf numFmtId="0" fontId="28" fillId="0" borderId="103" xfId="0" applyFont="1" applyFill="1" applyBorder="1" applyAlignment="1">
      <alignment horizontal="left" vertical="center" wrapText="1"/>
    </xf>
    <xf numFmtId="49" fontId="27" fillId="0" borderId="43" xfId="0" applyNumberFormat="1" applyFont="1" applyFill="1" applyBorder="1" applyAlignment="1">
      <alignment horizontal="center" vertical="center" wrapText="1"/>
    </xf>
    <xf numFmtId="49" fontId="27" fillId="0" borderId="110"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0" borderId="68" xfId="0" applyFont="1" applyFill="1" applyBorder="1" applyAlignment="1">
      <alignment horizontal="left" vertical="center" wrapText="1"/>
    </xf>
    <xf numFmtId="0" fontId="28" fillId="0" borderId="159" xfId="0" applyFont="1" applyFill="1" applyBorder="1" applyAlignment="1">
      <alignment horizontal="left" vertical="center" wrapText="1"/>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176" fontId="28" fillId="26" borderId="77" xfId="0" applyNumberFormat="1" applyFont="1" applyFill="1" applyBorder="1" applyAlignment="1">
      <alignment vertical="center" shrinkToFit="1"/>
    </xf>
    <xf numFmtId="176" fontId="28" fillId="26" borderId="0" xfId="0" applyNumberFormat="1" applyFont="1" applyFill="1" applyBorder="1" applyAlignment="1">
      <alignment vertical="center" shrinkToFi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176" fontId="8" fillId="26" borderId="131" xfId="0" applyNumberFormat="1" applyFont="1" applyFill="1" applyBorder="1" applyAlignment="1">
      <alignment horizontal="center" vertical="center"/>
    </xf>
    <xf numFmtId="176" fontId="8" fillId="26" borderId="132" xfId="0" applyNumberFormat="1" applyFont="1" applyFill="1" applyBorder="1" applyAlignment="1">
      <alignment horizontal="center" vertical="center"/>
    </xf>
    <xf numFmtId="176" fontId="8" fillId="26" borderId="133" xfId="0" applyNumberFormat="1" applyFont="1" applyFill="1" applyBorder="1" applyAlignment="1">
      <alignment horizontal="center"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0" borderId="0" xfId="0" applyFont="1" applyFill="1" applyBorder="1" applyAlignment="1">
      <alignment vertical="center" wrapText="1"/>
    </xf>
    <xf numFmtId="0" fontId="27" fillId="0" borderId="40" xfId="0" applyFont="1" applyFill="1" applyBorder="1" applyAlignment="1">
      <alignment vertical="center" wrapText="1"/>
    </xf>
    <xf numFmtId="0" fontId="27" fillId="0" borderId="0" xfId="0" applyFont="1" applyFill="1" applyBorder="1" applyAlignment="1">
      <alignment vertical="center" wrapText="1"/>
    </xf>
    <xf numFmtId="0" fontId="27" fillId="0" borderId="16"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3"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70"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27" fillId="0" borderId="11" xfId="0" applyFont="1" applyFill="1" applyBorder="1" applyAlignment="1">
      <alignment vertical="center" wrapText="1"/>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5"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5"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66" fillId="0" borderId="0" xfId="0" applyFont="1" applyFill="1" applyBorder="1" applyAlignment="1">
      <alignment horizontal="center" vertical="center"/>
    </xf>
    <xf numFmtId="0" fontId="66" fillId="0" borderId="37" xfId="0" applyFont="1" applyFill="1" applyBorder="1" applyAlignment="1">
      <alignment horizontal="center" vertical="center"/>
    </xf>
    <xf numFmtId="0" fontId="65" fillId="26" borderId="0" xfId="0" applyFont="1" applyFill="1" applyBorder="1" applyAlignment="1">
      <alignment horizontal="left" vertical="center" wrapText="1"/>
    </xf>
    <xf numFmtId="0" fontId="65"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5" fillId="29" borderId="0" xfId="0" applyFont="1" applyFill="1" applyBorder="1" applyAlignment="1">
      <alignment vertical="center" shrinkToFit="1"/>
    </xf>
    <xf numFmtId="0" fontId="65" fillId="29" borderId="37" xfId="0" applyFont="1" applyFill="1" applyBorder="1" applyAlignment="1">
      <alignment vertical="center" shrinkToFit="1"/>
    </xf>
    <xf numFmtId="0" fontId="8"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4" xfId="0" applyFont="1" applyFill="1" applyBorder="1" applyAlignment="1">
      <alignment horizontal="center" vertical="center"/>
    </xf>
    <xf numFmtId="0" fontId="8" fillId="26" borderId="125" xfId="0" applyFont="1" applyFill="1" applyBorder="1" applyAlignment="1">
      <alignment horizontal="center" vertical="center"/>
    </xf>
    <xf numFmtId="0" fontId="8" fillId="26" borderId="126"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29" xfId="0" applyFont="1" applyFill="1" applyBorder="1" applyAlignment="1">
      <alignment horizontal="center" vertical="center"/>
    </xf>
    <xf numFmtId="0" fontId="8" fillId="26" borderId="130" xfId="0" applyFont="1" applyFill="1" applyBorder="1" applyAlignment="1">
      <alignment horizontal="center" vertical="center"/>
    </xf>
    <xf numFmtId="0" fontId="8" fillId="0" borderId="36" xfId="0" applyFont="1" applyFill="1" applyBorder="1" applyAlignment="1">
      <alignment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0" fontId="8" fillId="0" borderId="36" xfId="0" applyFont="1" applyFill="1" applyBorder="1" applyAlignment="1">
      <alignment vertical="center" shrinkToFit="1"/>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8" fillId="26" borderId="133"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54" fillId="0" borderId="14" xfId="0" applyFont="1" applyFill="1" applyBorder="1" applyAlignment="1">
      <alignment vertical="center" wrapText="1"/>
    </xf>
    <xf numFmtId="0" fontId="8" fillId="0" borderId="101" xfId="0" applyFont="1" applyFill="1" applyBorder="1" applyAlignment="1">
      <alignment horizontal="center" vertical="center"/>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7"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28" fillId="0" borderId="163"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7" fillId="0" borderId="11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M$20" lockText="1" noThreeD="1"/>
</file>

<file path=xl/ctrlProps/ctrlProp17.xml><?xml version="1.0" encoding="utf-8"?>
<formControlPr xmlns="http://schemas.microsoft.com/office/spreadsheetml/2009/9/main" objectType="CheckBox"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39"/>
              <a:chExt cx="217580" cy="707159"/>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9"/>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55" zoomScaleNormal="90" zoomScaleSheetLayoutView="55"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55" t="s">
        <v>407</v>
      </c>
      <c r="B1" s="655"/>
      <c r="C1" s="655"/>
      <c r="D1" s="655"/>
      <c r="E1" s="655"/>
      <c r="F1" s="655"/>
    </row>
    <row r="2" spans="1:6" ht="30" customHeight="1" thickTop="1">
      <c r="A2" s="656" t="s">
        <v>420</v>
      </c>
      <c r="B2" s="656"/>
      <c r="C2" s="656"/>
      <c r="D2" s="656"/>
      <c r="E2" s="656"/>
      <c r="F2" s="656"/>
    </row>
    <row r="3" spans="1:6" s="22" customFormat="1" ht="8.1" customHeight="1">
      <c r="A3" s="657"/>
      <c r="B3" s="657"/>
      <c r="C3" s="657"/>
      <c r="D3" s="657"/>
      <c r="E3" s="44"/>
    </row>
    <row r="4" spans="1:6" s="24" customFormat="1" ht="30" customHeight="1">
      <c r="A4" s="23" t="s">
        <v>254</v>
      </c>
      <c r="B4" s="23" t="s">
        <v>183</v>
      </c>
      <c r="C4" s="45" t="s">
        <v>365</v>
      </c>
      <c r="D4" s="658" t="s">
        <v>184</v>
      </c>
      <c r="E4" s="659"/>
      <c r="F4" s="23" t="s">
        <v>399</v>
      </c>
    </row>
    <row r="5" spans="1:6" ht="39.950000000000003" customHeight="1">
      <c r="A5" s="46" t="s">
        <v>255</v>
      </c>
      <c r="B5" s="41">
        <v>1</v>
      </c>
      <c r="C5" s="41" t="s">
        <v>256</v>
      </c>
      <c r="D5" s="660" t="s">
        <v>186</v>
      </c>
      <c r="E5" s="661"/>
      <c r="F5" s="25" t="s">
        <v>187</v>
      </c>
    </row>
    <row r="6" spans="1:6" ht="80.099999999999994" customHeight="1">
      <c r="A6" s="47" t="s">
        <v>188</v>
      </c>
      <c r="B6" s="25">
        <v>1</v>
      </c>
      <c r="C6" s="594" t="s">
        <v>257</v>
      </c>
      <c r="D6" s="652" t="s">
        <v>189</v>
      </c>
      <c r="E6" s="653"/>
      <c r="F6" s="38" t="s">
        <v>187</v>
      </c>
    </row>
    <row r="7" spans="1:6" ht="80.099999999999994" customHeight="1">
      <c r="A7" s="47" t="s">
        <v>190</v>
      </c>
      <c r="B7" s="25">
        <v>1</v>
      </c>
      <c r="C7" s="594" t="s">
        <v>258</v>
      </c>
      <c r="D7" s="652" t="s">
        <v>191</v>
      </c>
      <c r="E7" s="653"/>
      <c r="F7" s="26" t="s">
        <v>192</v>
      </c>
    </row>
    <row r="8" spans="1:6" ht="80.099999999999994" customHeight="1">
      <c r="A8" s="47" t="s">
        <v>233</v>
      </c>
      <c r="B8" s="25">
        <v>1</v>
      </c>
      <c r="C8" s="594" t="s">
        <v>259</v>
      </c>
      <c r="D8" s="652" t="s">
        <v>260</v>
      </c>
      <c r="E8" s="653"/>
      <c r="F8" s="26" t="s">
        <v>192</v>
      </c>
    </row>
    <row r="9" spans="1:6" ht="80.099999999999994" customHeight="1">
      <c r="A9" s="47" t="s">
        <v>193</v>
      </c>
      <c r="B9" s="25">
        <v>1</v>
      </c>
      <c r="C9" s="594" t="s">
        <v>261</v>
      </c>
      <c r="D9" s="652" t="s">
        <v>262</v>
      </c>
      <c r="E9" s="653"/>
      <c r="F9" s="26" t="s">
        <v>192</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54" t="s">
        <v>194</v>
      </c>
      <c r="B17" s="654"/>
      <c r="C17" s="654"/>
      <c r="D17" s="654"/>
      <c r="E17" s="40"/>
    </row>
    <row r="18" spans="1:6" ht="8.1" customHeight="1">
      <c r="A18" s="587"/>
      <c r="B18" s="30"/>
    </row>
    <row r="19" spans="1:6" ht="24.75" customHeight="1">
      <c r="A19" s="587"/>
      <c r="B19" s="30"/>
    </row>
    <row r="20" spans="1:6" ht="30" customHeight="1">
      <c r="A20" s="587"/>
      <c r="B20" s="30"/>
    </row>
    <row r="21" spans="1:6" s="33" customFormat="1" ht="24.95" customHeight="1">
      <c r="A21" s="31" t="s">
        <v>366</v>
      </c>
      <c r="B21" s="32"/>
      <c r="C21" s="31"/>
      <c r="D21" s="31"/>
      <c r="E21" s="31"/>
    </row>
    <row r="22" spans="1:6" s="33" customFormat="1" ht="24.95" customHeight="1">
      <c r="A22" s="31" t="s">
        <v>195</v>
      </c>
      <c r="B22" s="32"/>
      <c r="C22" s="31"/>
      <c r="D22" s="31"/>
      <c r="E22" s="31"/>
    </row>
    <row r="23" spans="1:6" s="33" customFormat="1" ht="24.95" customHeight="1">
      <c r="A23" s="31" t="s">
        <v>403</v>
      </c>
      <c r="B23" s="32"/>
      <c r="C23" s="31"/>
      <c r="D23" s="31"/>
      <c r="E23" s="31"/>
    </row>
    <row r="24" spans="1:6" s="33" customFormat="1" ht="24.95" customHeight="1">
      <c r="A24" s="31" t="s">
        <v>367</v>
      </c>
      <c r="B24" s="32"/>
      <c r="C24" s="31"/>
      <c r="D24" s="31"/>
      <c r="E24" s="31"/>
    </row>
    <row r="25" spans="1:6" s="33" customFormat="1" ht="24.95" customHeight="1">
      <c r="A25" s="31" t="s">
        <v>368</v>
      </c>
      <c r="B25" s="32"/>
      <c r="C25" s="31"/>
      <c r="D25" s="31"/>
      <c r="E25" s="31"/>
    </row>
    <row r="26" spans="1:6" s="33" customFormat="1" ht="24.95" customHeight="1">
      <c r="A26" s="31" t="s">
        <v>369</v>
      </c>
      <c r="B26" s="32"/>
      <c r="C26" s="31"/>
      <c r="D26" s="31"/>
      <c r="E26" s="31"/>
    </row>
    <row r="27" spans="1:6">
      <c r="A27" s="34"/>
      <c r="B27" s="30"/>
    </row>
    <row r="28" spans="1:6" ht="22.15" customHeight="1">
      <c r="A28" s="39"/>
      <c r="B28" s="646" t="s">
        <v>400</v>
      </c>
      <c r="C28" s="647"/>
      <c r="D28" s="647"/>
      <c r="E28" s="647"/>
      <c r="F28" s="648"/>
    </row>
    <row r="29" spans="1:6" ht="55.15" customHeight="1">
      <c r="A29" s="650" t="s">
        <v>402</v>
      </c>
      <c r="B29" s="649"/>
      <c r="C29" s="649"/>
      <c r="D29" s="649"/>
      <c r="E29" s="649"/>
      <c r="F29" s="649"/>
    </row>
    <row r="30" spans="1:6" ht="55.15" customHeight="1">
      <c r="A30" s="651"/>
      <c r="B30" s="649"/>
      <c r="C30" s="649"/>
      <c r="D30" s="649"/>
      <c r="E30" s="649"/>
      <c r="F30" s="649"/>
    </row>
    <row r="31" spans="1:6" ht="58.5" customHeight="1">
      <c r="A31" s="650" t="s">
        <v>401</v>
      </c>
      <c r="B31" s="649"/>
      <c r="C31" s="649"/>
      <c r="D31" s="649"/>
      <c r="E31" s="649"/>
      <c r="F31" s="649"/>
    </row>
    <row r="32" spans="1:6" ht="58.5" customHeight="1">
      <c r="A32" s="651"/>
      <c r="B32" s="649"/>
      <c r="C32" s="649"/>
      <c r="D32" s="649"/>
      <c r="E32" s="649"/>
      <c r="F32" s="649"/>
    </row>
    <row r="33" spans="1:5" ht="24.95" customHeight="1">
      <c r="A33" s="595" t="s">
        <v>405</v>
      </c>
      <c r="B33" s="30"/>
      <c r="D33" s="30"/>
      <c r="E33" s="30"/>
    </row>
    <row r="34" spans="1:5" ht="24.95" customHeight="1">
      <c r="A34" s="595" t="s">
        <v>406</v>
      </c>
      <c r="B34" s="30"/>
      <c r="D34" s="30"/>
      <c r="E34" s="30"/>
    </row>
    <row r="35" spans="1:5" ht="24.95" customHeight="1">
      <c r="A35" s="29"/>
      <c r="B35" s="30"/>
      <c r="D35" s="30"/>
      <c r="E35" s="30"/>
    </row>
    <row r="36" spans="1:5" ht="24.95" customHeight="1">
      <c r="A36" s="31" t="s">
        <v>414</v>
      </c>
      <c r="B36" s="30"/>
    </row>
    <row r="37" spans="1:5" ht="20.100000000000001" customHeight="1">
      <c r="A37" s="620" t="s">
        <v>415</v>
      </c>
      <c r="B37" s="30"/>
    </row>
    <row r="38" spans="1:5" ht="20.100000000000001" customHeight="1">
      <c r="A38" s="620" t="s">
        <v>416</v>
      </c>
      <c r="B38" s="30"/>
    </row>
    <row r="39" spans="1:5" ht="20.100000000000001" customHeight="1">
      <c r="A39" s="620" t="s">
        <v>417</v>
      </c>
      <c r="B39" s="36"/>
      <c r="C39" s="35"/>
    </row>
    <row r="40" spans="1:5" ht="20.100000000000001" customHeight="1">
      <c r="A40" s="620" t="s">
        <v>418</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289</v>
      </c>
      <c r="AD1" s="58" t="s">
        <v>404</v>
      </c>
    </row>
    <row r="2" spans="1:30" ht="20.100000000000001" customHeight="1">
      <c r="A2" s="12" t="s">
        <v>103</v>
      </c>
    </row>
    <row r="4" spans="1:30" ht="20.100000000000001" customHeight="1">
      <c r="A4" t="s">
        <v>102</v>
      </c>
    </row>
    <row r="5" spans="1:30" ht="20.100000000000001" customHeight="1">
      <c r="A5" t="s">
        <v>139</v>
      </c>
    </row>
    <row r="6" spans="1:30" ht="20.100000000000001" customHeight="1">
      <c r="A6" t="s">
        <v>140</v>
      </c>
    </row>
    <row r="7" spans="1:30" ht="20.100000000000001" customHeight="1">
      <c r="A7" t="s">
        <v>88</v>
      </c>
    </row>
    <row r="9" spans="1:30" ht="20.100000000000001" customHeight="1">
      <c r="A9" s="11" t="s">
        <v>141</v>
      </c>
    </row>
    <row r="10" spans="1:30" ht="20.100000000000001" customHeight="1" thickBot="1">
      <c r="B10" t="s">
        <v>170</v>
      </c>
    </row>
    <row r="11" spans="1:30" ht="20.100000000000001" customHeight="1" thickBot="1">
      <c r="B11" s="13" t="s">
        <v>100</v>
      </c>
      <c r="C11" s="665"/>
      <c r="D11" s="666"/>
      <c r="E11" s="666"/>
      <c r="F11" s="666"/>
      <c r="G11" s="666"/>
      <c r="H11" s="666"/>
      <c r="I11" s="666"/>
      <c r="J11" s="666"/>
      <c r="K11" s="666"/>
      <c r="L11" s="667"/>
    </row>
    <row r="13" spans="1:30" ht="20.100000000000001" customHeight="1">
      <c r="A13" s="11" t="s">
        <v>142</v>
      </c>
    </row>
    <row r="14" spans="1:30" ht="20.100000000000001" customHeight="1" thickBot="1">
      <c r="B14" t="s">
        <v>164</v>
      </c>
    </row>
    <row r="15" spans="1:30" ht="20.100000000000001" customHeight="1">
      <c r="B15" s="7" t="s">
        <v>6</v>
      </c>
      <c r="C15" s="672" t="s">
        <v>8</v>
      </c>
      <c r="D15" s="672"/>
      <c r="E15" s="672"/>
      <c r="F15" s="672"/>
      <c r="G15" s="672"/>
      <c r="H15" s="672"/>
      <c r="I15" s="672"/>
      <c r="J15" s="672"/>
      <c r="K15" s="672"/>
      <c r="L15" s="673"/>
      <c r="M15" s="690"/>
      <c r="N15" s="691"/>
      <c r="O15" s="691"/>
      <c r="P15" s="691"/>
      <c r="Q15" s="691"/>
      <c r="R15" s="691"/>
      <c r="S15" s="691"/>
      <c r="T15" s="691"/>
      <c r="U15" s="691"/>
      <c r="V15" s="691"/>
      <c r="W15" s="692"/>
      <c r="X15" s="693"/>
    </row>
    <row r="16" spans="1:30" ht="20.100000000000001" customHeight="1" thickBot="1">
      <c r="B16" s="8"/>
      <c r="C16" s="672" t="s">
        <v>89</v>
      </c>
      <c r="D16" s="672"/>
      <c r="E16" s="672"/>
      <c r="F16" s="672"/>
      <c r="G16" s="672"/>
      <c r="H16" s="672"/>
      <c r="I16" s="672"/>
      <c r="J16" s="672"/>
      <c r="K16" s="672"/>
      <c r="L16" s="673"/>
      <c r="M16" s="674"/>
      <c r="N16" s="675"/>
      <c r="O16" s="675"/>
      <c r="P16" s="675"/>
      <c r="Q16" s="675"/>
      <c r="R16" s="675"/>
      <c r="S16" s="675"/>
      <c r="T16" s="675"/>
      <c r="U16" s="685"/>
      <c r="V16" s="685"/>
      <c r="W16" s="686"/>
      <c r="X16" s="687"/>
      <c r="AD16" t="s">
        <v>101</v>
      </c>
    </row>
    <row r="17" spans="1:30" ht="20.100000000000001" customHeight="1" thickBot="1">
      <c r="B17" s="7" t="s">
        <v>90</v>
      </c>
      <c r="C17" s="672" t="s">
        <v>7</v>
      </c>
      <c r="D17" s="672"/>
      <c r="E17" s="672"/>
      <c r="F17" s="672"/>
      <c r="G17" s="672"/>
      <c r="H17" s="672"/>
      <c r="I17" s="672"/>
      <c r="J17" s="672"/>
      <c r="K17" s="672"/>
      <c r="L17" s="673"/>
      <c r="M17" s="596"/>
      <c r="N17" s="597"/>
      <c r="O17" s="597"/>
      <c r="P17" s="597" t="s">
        <v>95</v>
      </c>
      <c r="Q17" s="597"/>
      <c r="R17" s="597"/>
      <c r="S17" s="597"/>
      <c r="T17" s="598"/>
      <c r="U17" s="14"/>
      <c r="V17" s="15"/>
      <c r="W17" s="15"/>
      <c r="X17" s="15"/>
      <c r="AD17" t="str">
        <f>CONCATENATE(M17,N17,O17,P17,Q17,R17,S17,T17)</f>
        <v>－</v>
      </c>
    </row>
    <row r="18" spans="1:30" ht="20.100000000000001" customHeight="1">
      <c r="B18" s="9"/>
      <c r="C18" s="672" t="s">
        <v>93</v>
      </c>
      <c r="D18" s="672"/>
      <c r="E18" s="672"/>
      <c r="F18" s="672"/>
      <c r="G18" s="672"/>
      <c r="H18" s="672"/>
      <c r="I18" s="672"/>
      <c r="J18" s="672"/>
      <c r="K18" s="672"/>
      <c r="L18" s="673"/>
      <c r="M18" s="674"/>
      <c r="N18" s="675"/>
      <c r="O18" s="675"/>
      <c r="P18" s="675"/>
      <c r="Q18" s="675"/>
      <c r="R18" s="675"/>
      <c r="S18" s="675"/>
      <c r="T18" s="675"/>
      <c r="U18" s="694"/>
      <c r="V18" s="694"/>
      <c r="W18" s="695"/>
      <c r="X18" s="696"/>
    </row>
    <row r="19" spans="1:30" ht="20.100000000000001" customHeight="1">
      <c r="B19" s="8"/>
      <c r="C19" s="672" t="s">
        <v>94</v>
      </c>
      <c r="D19" s="672"/>
      <c r="E19" s="672"/>
      <c r="F19" s="672"/>
      <c r="G19" s="672"/>
      <c r="H19" s="672"/>
      <c r="I19" s="672"/>
      <c r="J19" s="672"/>
      <c r="K19" s="672"/>
      <c r="L19" s="673"/>
      <c r="M19" s="674"/>
      <c r="N19" s="675"/>
      <c r="O19" s="675"/>
      <c r="P19" s="675"/>
      <c r="Q19" s="675"/>
      <c r="R19" s="675"/>
      <c r="S19" s="675"/>
      <c r="T19" s="675"/>
      <c r="U19" s="675"/>
      <c r="V19" s="675"/>
      <c r="W19" s="676"/>
      <c r="X19" s="677"/>
    </row>
    <row r="20" spans="1:30" ht="20.100000000000001" customHeight="1">
      <c r="B20" s="7" t="s">
        <v>91</v>
      </c>
      <c r="C20" s="672" t="s">
        <v>83</v>
      </c>
      <c r="D20" s="672"/>
      <c r="E20" s="672"/>
      <c r="F20" s="672"/>
      <c r="G20" s="672"/>
      <c r="H20" s="672"/>
      <c r="I20" s="672"/>
      <c r="J20" s="672"/>
      <c r="K20" s="672"/>
      <c r="L20" s="673"/>
      <c r="M20" s="674"/>
      <c r="N20" s="675"/>
      <c r="O20" s="675"/>
      <c r="P20" s="675"/>
      <c r="Q20" s="675"/>
      <c r="R20" s="675"/>
      <c r="S20" s="675"/>
      <c r="T20" s="675"/>
      <c r="U20" s="675"/>
      <c r="V20" s="675"/>
      <c r="W20" s="676"/>
      <c r="X20" s="677"/>
    </row>
    <row r="21" spans="1:30" ht="20.100000000000001" customHeight="1">
      <c r="B21" s="8"/>
      <c r="C21" s="672" t="s">
        <v>84</v>
      </c>
      <c r="D21" s="672"/>
      <c r="E21" s="672"/>
      <c r="F21" s="672"/>
      <c r="G21" s="672"/>
      <c r="H21" s="672"/>
      <c r="I21" s="672"/>
      <c r="J21" s="672"/>
      <c r="K21" s="672"/>
      <c r="L21" s="673"/>
      <c r="M21" s="684"/>
      <c r="N21" s="685"/>
      <c r="O21" s="685"/>
      <c r="P21" s="685"/>
      <c r="Q21" s="685"/>
      <c r="R21" s="685"/>
      <c r="S21" s="685"/>
      <c r="T21" s="685"/>
      <c r="U21" s="685"/>
      <c r="V21" s="685"/>
      <c r="W21" s="686"/>
      <c r="X21" s="687"/>
    </row>
    <row r="22" spans="1:30" ht="20.100000000000001" customHeight="1">
      <c r="B22" s="663" t="s">
        <v>133</v>
      </c>
      <c r="C22" s="672" t="s">
        <v>8</v>
      </c>
      <c r="D22" s="672"/>
      <c r="E22" s="672"/>
      <c r="F22" s="672"/>
      <c r="G22" s="672"/>
      <c r="H22" s="672"/>
      <c r="I22" s="672"/>
      <c r="J22" s="672"/>
      <c r="K22" s="672"/>
      <c r="L22" s="673"/>
      <c r="M22" s="674"/>
      <c r="N22" s="675"/>
      <c r="O22" s="675"/>
      <c r="P22" s="675"/>
      <c r="Q22" s="675"/>
      <c r="R22" s="675"/>
      <c r="S22" s="675"/>
      <c r="T22" s="675"/>
      <c r="U22" s="675"/>
      <c r="V22" s="675"/>
      <c r="W22" s="676"/>
      <c r="X22" s="677"/>
    </row>
    <row r="23" spans="1:30" ht="20.100000000000001" customHeight="1">
      <c r="B23" s="664"/>
      <c r="C23" s="698" t="s">
        <v>130</v>
      </c>
      <c r="D23" s="698"/>
      <c r="E23" s="698"/>
      <c r="F23" s="698"/>
      <c r="G23" s="698"/>
      <c r="H23" s="698"/>
      <c r="I23" s="698"/>
      <c r="J23" s="698"/>
      <c r="K23" s="698"/>
      <c r="L23" s="698"/>
      <c r="M23" s="674"/>
      <c r="N23" s="675"/>
      <c r="O23" s="675"/>
      <c r="P23" s="675"/>
      <c r="Q23" s="675"/>
      <c r="R23" s="675"/>
      <c r="S23" s="675"/>
      <c r="T23" s="675"/>
      <c r="U23" s="675"/>
      <c r="V23" s="675"/>
      <c r="W23" s="676"/>
      <c r="X23" s="677"/>
    </row>
    <row r="24" spans="1:30" ht="20.100000000000001" customHeight="1">
      <c r="B24" s="7" t="s">
        <v>131</v>
      </c>
      <c r="C24" s="672" t="s">
        <v>0</v>
      </c>
      <c r="D24" s="672"/>
      <c r="E24" s="672"/>
      <c r="F24" s="672"/>
      <c r="G24" s="672"/>
      <c r="H24" s="672"/>
      <c r="I24" s="672"/>
      <c r="J24" s="672"/>
      <c r="K24" s="672"/>
      <c r="L24" s="673"/>
      <c r="M24" s="697"/>
      <c r="N24" s="694"/>
      <c r="O24" s="694"/>
      <c r="P24" s="694"/>
      <c r="Q24" s="694"/>
      <c r="R24" s="694"/>
      <c r="S24" s="694"/>
      <c r="T24" s="694"/>
      <c r="U24" s="694"/>
      <c r="V24" s="694"/>
      <c r="W24" s="695"/>
      <c r="X24" s="696"/>
    </row>
    <row r="25" spans="1:30" ht="20.100000000000001" customHeight="1">
      <c r="B25" s="9"/>
      <c r="C25" s="672" t="s">
        <v>1</v>
      </c>
      <c r="D25" s="672"/>
      <c r="E25" s="672"/>
      <c r="F25" s="672"/>
      <c r="G25" s="672"/>
      <c r="H25" s="672"/>
      <c r="I25" s="672"/>
      <c r="J25" s="672"/>
      <c r="K25" s="672"/>
      <c r="L25" s="673"/>
      <c r="M25" s="674"/>
      <c r="N25" s="675"/>
      <c r="O25" s="675"/>
      <c r="P25" s="675"/>
      <c r="Q25" s="675"/>
      <c r="R25" s="675"/>
      <c r="S25" s="675"/>
      <c r="T25" s="675"/>
      <c r="U25" s="675"/>
      <c r="V25" s="675"/>
      <c r="W25" s="676"/>
      <c r="X25" s="677"/>
    </row>
    <row r="26" spans="1:30" ht="20.100000000000001" customHeight="1" thickBot="1">
      <c r="B26" s="20"/>
      <c r="C26" s="672" t="s">
        <v>132</v>
      </c>
      <c r="D26" s="672"/>
      <c r="E26" s="672"/>
      <c r="F26" s="672"/>
      <c r="G26" s="672"/>
      <c r="H26" s="672"/>
      <c r="I26" s="672"/>
      <c r="J26" s="672"/>
      <c r="K26" s="672"/>
      <c r="L26" s="673"/>
      <c r="M26" s="668"/>
      <c r="N26" s="669"/>
      <c r="O26" s="669"/>
      <c r="P26" s="669"/>
      <c r="Q26" s="669"/>
      <c r="R26" s="669"/>
      <c r="S26" s="669"/>
      <c r="T26" s="669"/>
      <c r="U26" s="669"/>
      <c r="V26" s="669"/>
      <c r="W26" s="670"/>
      <c r="X26" s="671"/>
    </row>
    <row r="28" spans="1:30" ht="20.100000000000001" customHeight="1">
      <c r="A28" s="11" t="s">
        <v>99</v>
      </c>
    </row>
    <row r="29" spans="1:30" ht="20.100000000000001" customHeight="1">
      <c r="B29" t="s">
        <v>163</v>
      </c>
      <c r="X29" s="10"/>
    </row>
    <row r="30" spans="1:30" ht="35.1" customHeight="1">
      <c r="B30" s="588" t="s">
        <v>374</v>
      </c>
      <c r="C30" s="683" t="s">
        <v>398</v>
      </c>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row>
    <row r="31" spans="1:30" ht="35.1" customHeight="1">
      <c r="B31" s="588" t="s">
        <v>375</v>
      </c>
      <c r="C31" s="683" t="s">
        <v>419</v>
      </c>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row>
    <row r="32" spans="1:30" ht="27" customHeight="1">
      <c r="B32" s="699" t="s">
        <v>92</v>
      </c>
      <c r="C32" s="708" t="s">
        <v>290</v>
      </c>
      <c r="D32" s="708"/>
      <c r="E32" s="708"/>
      <c r="F32" s="708"/>
      <c r="G32" s="708"/>
      <c r="H32" s="708"/>
      <c r="I32" s="708"/>
      <c r="J32" s="708"/>
      <c r="K32" s="708"/>
      <c r="L32" s="709"/>
      <c r="M32" s="714" t="s">
        <v>96</v>
      </c>
      <c r="N32" s="715"/>
      <c r="O32" s="715"/>
      <c r="P32" s="715"/>
      <c r="Q32" s="716"/>
      <c r="R32" s="701" t="s">
        <v>172</v>
      </c>
      <c r="S32" s="702"/>
      <c r="T32" s="702"/>
      <c r="U32" s="702"/>
      <c r="V32" s="702"/>
      <c r="W32" s="703"/>
      <c r="X32" s="699" t="s">
        <v>97</v>
      </c>
      <c r="Y32" s="699" t="s">
        <v>98</v>
      </c>
      <c r="Z32" s="688" t="s">
        <v>408</v>
      </c>
      <c r="AA32" s="688" t="s">
        <v>376</v>
      </c>
      <c r="AB32" s="688" t="s">
        <v>370</v>
      </c>
    </row>
    <row r="33" spans="2:28" ht="27" customHeight="1" thickBot="1">
      <c r="B33" s="707"/>
      <c r="C33" s="710"/>
      <c r="D33" s="710"/>
      <c r="E33" s="710"/>
      <c r="F33" s="710"/>
      <c r="G33" s="710"/>
      <c r="H33" s="710"/>
      <c r="I33" s="710"/>
      <c r="J33" s="710"/>
      <c r="K33" s="710"/>
      <c r="L33" s="711"/>
      <c r="M33" s="717"/>
      <c r="N33" s="718"/>
      <c r="O33" s="718"/>
      <c r="P33" s="718"/>
      <c r="Q33" s="719"/>
      <c r="R33" s="712" t="s">
        <v>175</v>
      </c>
      <c r="S33" s="713"/>
      <c r="T33" s="713"/>
      <c r="U33" s="713"/>
      <c r="V33" s="713"/>
      <c r="W33" s="21" t="s">
        <v>176</v>
      </c>
      <c r="X33" s="700"/>
      <c r="Y33" s="700"/>
      <c r="Z33" s="689"/>
      <c r="AA33" s="689"/>
      <c r="AB33" s="689"/>
    </row>
    <row r="34" spans="2:28" ht="37.5" customHeight="1">
      <c r="B34" s="13">
        <v>1</v>
      </c>
      <c r="C34" s="599"/>
      <c r="D34" s="600"/>
      <c r="E34" s="600"/>
      <c r="F34" s="600"/>
      <c r="G34" s="600"/>
      <c r="H34" s="600"/>
      <c r="I34" s="600"/>
      <c r="J34" s="600"/>
      <c r="K34" s="600"/>
      <c r="L34" s="601"/>
      <c r="M34" s="682"/>
      <c r="N34" s="682"/>
      <c r="O34" s="682"/>
      <c r="P34" s="682"/>
      <c r="Q34" s="682"/>
      <c r="R34" s="682"/>
      <c r="S34" s="682"/>
      <c r="T34" s="682"/>
      <c r="U34" s="682"/>
      <c r="V34" s="682"/>
      <c r="W34" s="602"/>
      <c r="X34" s="603"/>
      <c r="Y34" s="636"/>
      <c r="Z34" s="604"/>
      <c r="AA34" s="605"/>
      <c r="AB34" s="589" t="str">
        <f>IF(Z34="","",Z34-AA34)</f>
        <v/>
      </c>
    </row>
    <row r="35" spans="2:28" ht="37.5" customHeight="1">
      <c r="B35" s="13">
        <f>B34+1</f>
        <v>2</v>
      </c>
      <c r="C35" s="606"/>
      <c r="D35" s="607"/>
      <c r="E35" s="607"/>
      <c r="F35" s="607"/>
      <c r="G35" s="607"/>
      <c r="H35" s="607"/>
      <c r="I35" s="607"/>
      <c r="J35" s="607"/>
      <c r="K35" s="607"/>
      <c r="L35" s="608"/>
      <c r="M35" s="662"/>
      <c r="N35" s="662"/>
      <c r="O35" s="662"/>
      <c r="P35" s="662"/>
      <c r="Q35" s="662"/>
      <c r="R35" s="662"/>
      <c r="S35" s="662"/>
      <c r="T35" s="662"/>
      <c r="U35" s="662"/>
      <c r="V35" s="662"/>
      <c r="W35" s="609"/>
      <c r="X35" s="610"/>
      <c r="Y35" s="610"/>
      <c r="Z35" s="611"/>
      <c r="AA35" s="612"/>
      <c r="AB35" s="590" t="str">
        <f t="shared" ref="AB35:AB98" si="0">IF(Z35="","",Z35-AA35)</f>
        <v/>
      </c>
    </row>
    <row r="36" spans="2:28" ht="37.5" customHeight="1">
      <c r="B36" s="13">
        <f t="shared" ref="B36:B72" si="1">B35+1</f>
        <v>3</v>
      </c>
      <c r="C36" s="606"/>
      <c r="D36" s="607"/>
      <c r="E36" s="607"/>
      <c r="F36" s="607"/>
      <c r="G36" s="607"/>
      <c r="H36" s="607"/>
      <c r="I36" s="607"/>
      <c r="J36" s="607"/>
      <c r="K36" s="607"/>
      <c r="L36" s="608"/>
      <c r="M36" s="662"/>
      <c r="N36" s="662"/>
      <c r="O36" s="662"/>
      <c r="P36" s="662"/>
      <c r="Q36" s="662"/>
      <c r="R36" s="662"/>
      <c r="S36" s="662"/>
      <c r="T36" s="662"/>
      <c r="U36" s="662"/>
      <c r="V36" s="662"/>
      <c r="W36" s="609"/>
      <c r="X36" s="610"/>
      <c r="Y36" s="610"/>
      <c r="Z36" s="611"/>
      <c r="AA36" s="612"/>
      <c r="AB36" s="590" t="str">
        <f t="shared" si="0"/>
        <v/>
      </c>
    </row>
    <row r="37" spans="2:28" ht="37.5" customHeight="1">
      <c r="B37" s="13">
        <f t="shared" si="1"/>
        <v>4</v>
      </c>
      <c r="C37" s="606"/>
      <c r="D37" s="607"/>
      <c r="E37" s="607"/>
      <c r="F37" s="607"/>
      <c r="G37" s="607"/>
      <c r="H37" s="607"/>
      <c r="I37" s="607"/>
      <c r="J37" s="607"/>
      <c r="K37" s="607"/>
      <c r="L37" s="608"/>
      <c r="M37" s="662"/>
      <c r="N37" s="662"/>
      <c r="O37" s="662"/>
      <c r="P37" s="662"/>
      <c r="Q37" s="662"/>
      <c r="R37" s="662"/>
      <c r="S37" s="662"/>
      <c r="T37" s="662"/>
      <c r="U37" s="662"/>
      <c r="V37" s="662"/>
      <c r="W37" s="609"/>
      <c r="X37" s="610"/>
      <c r="Y37" s="610"/>
      <c r="Z37" s="611"/>
      <c r="AA37" s="612"/>
      <c r="AB37" s="590" t="str">
        <f t="shared" si="0"/>
        <v/>
      </c>
    </row>
    <row r="38" spans="2:28" ht="37.5" customHeight="1">
      <c r="B38" s="13">
        <f t="shared" si="1"/>
        <v>5</v>
      </c>
      <c r="C38" s="606"/>
      <c r="D38" s="607"/>
      <c r="E38" s="607"/>
      <c r="F38" s="607"/>
      <c r="G38" s="607"/>
      <c r="H38" s="607"/>
      <c r="I38" s="607"/>
      <c r="J38" s="607"/>
      <c r="K38" s="607"/>
      <c r="L38" s="608"/>
      <c r="M38" s="662"/>
      <c r="N38" s="662"/>
      <c r="O38" s="662"/>
      <c r="P38" s="662"/>
      <c r="Q38" s="662"/>
      <c r="R38" s="662"/>
      <c r="S38" s="662"/>
      <c r="T38" s="662"/>
      <c r="U38" s="662"/>
      <c r="V38" s="662"/>
      <c r="W38" s="609"/>
      <c r="X38" s="610"/>
      <c r="Y38" s="610"/>
      <c r="Z38" s="611"/>
      <c r="AA38" s="612"/>
      <c r="AB38" s="590" t="str">
        <f t="shared" si="0"/>
        <v/>
      </c>
    </row>
    <row r="39" spans="2:28" ht="37.5" customHeight="1">
      <c r="B39" s="13">
        <f t="shared" si="1"/>
        <v>6</v>
      </c>
      <c r="C39" s="606"/>
      <c r="D39" s="607"/>
      <c r="E39" s="607"/>
      <c r="F39" s="607"/>
      <c r="G39" s="607"/>
      <c r="H39" s="607"/>
      <c r="I39" s="607"/>
      <c r="J39" s="607"/>
      <c r="K39" s="607"/>
      <c r="L39" s="608"/>
      <c r="M39" s="662"/>
      <c r="N39" s="662"/>
      <c r="O39" s="662"/>
      <c r="P39" s="662"/>
      <c r="Q39" s="662"/>
      <c r="R39" s="678"/>
      <c r="S39" s="679"/>
      <c r="T39" s="679"/>
      <c r="U39" s="679"/>
      <c r="V39" s="680"/>
      <c r="W39" s="609"/>
      <c r="X39" s="610"/>
      <c r="Y39" s="610"/>
      <c r="Z39" s="611"/>
      <c r="AA39" s="612"/>
      <c r="AB39" s="590" t="str">
        <f t="shared" si="0"/>
        <v/>
      </c>
    </row>
    <row r="40" spans="2:28" ht="37.5" customHeight="1">
      <c r="B40" s="13">
        <f t="shared" si="1"/>
        <v>7</v>
      </c>
      <c r="C40" s="606"/>
      <c r="D40" s="607"/>
      <c r="E40" s="607"/>
      <c r="F40" s="607"/>
      <c r="G40" s="607"/>
      <c r="H40" s="607"/>
      <c r="I40" s="607"/>
      <c r="J40" s="607"/>
      <c r="K40" s="607"/>
      <c r="L40" s="608"/>
      <c r="M40" s="662"/>
      <c r="N40" s="662"/>
      <c r="O40" s="662"/>
      <c r="P40" s="662"/>
      <c r="Q40" s="662"/>
      <c r="R40" s="678"/>
      <c r="S40" s="679"/>
      <c r="T40" s="679"/>
      <c r="U40" s="679"/>
      <c r="V40" s="680"/>
      <c r="W40" s="609"/>
      <c r="X40" s="610"/>
      <c r="Y40" s="610"/>
      <c r="Z40" s="611"/>
      <c r="AA40" s="612"/>
      <c r="AB40" s="590" t="str">
        <f t="shared" si="0"/>
        <v/>
      </c>
    </row>
    <row r="41" spans="2:28" ht="37.5" customHeight="1">
      <c r="B41" s="13">
        <f t="shared" si="1"/>
        <v>8</v>
      </c>
      <c r="C41" s="606"/>
      <c r="D41" s="607"/>
      <c r="E41" s="607"/>
      <c r="F41" s="607"/>
      <c r="G41" s="607"/>
      <c r="H41" s="607"/>
      <c r="I41" s="607"/>
      <c r="J41" s="607"/>
      <c r="K41" s="607"/>
      <c r="L41" s="608"/>
      <c r="M41" s="662"/>
      <c r="N41" s="662"/>
      <c r="O41" s="662"/>
      <c r="P41" s="662"/>
      <c r="Q41" s="662"/>
      <c r="R41" s="678"/>
      <c r="S41" s="679"/>
      <c r="T41" s="679"/>
      <c r="U41" s="679"/>
      <c r="V41" s="680"/>
      <c r="W41" s="609"/>
      <c r="X41" s="610"/>
      <c r="Y41" s="610"/>
      <c r="Z41" s="611"/>
      <c r="AA41" s="612"/>
      <c r="AB41" s="590" t="str">
        <f t="shared" si="0"/>
        <v/>
      </c>
    </row>
    <row r="42" spans="2:28" ht="37.5" customHeight="1">
      <c r="B42" s="13">
        <f t="shared" si="1"/>
        <v>9</v>
      </c>
      <c r="C42" s="606"/>
      <c r="D42" s="607"/>
      <c r="E42" s="607"/>
      <c r="F42" s="607"/>
      <c r="G42" s="607"/>
      <c r="H42" s="607"/>
      <c r="I42" s="607"/>
      <c r="J42" s="607"/>
      <c r="K42" s="607"/>
      <c r="L42" s="608"/>
      <c r="M42" s="662"/>
      <c r="N42" s="662"/>
      <c r="O42" s="662"/>
      <c r="P42" s="662"/>
      <c r="Q42" s="662"/>
      <c r="R42" s="678"/>
      <c r="S42" s="679"/>
      <c r="T42" s="679"/>
      <c r="U42" s="679"/>
      <c r="V42" s="680"/>
      <c r="W42" s="609"/>
      <c r="X42" s="610"/>
      <c r="Y42" s="610"/>
      <c r="Z42" s="611"/>
      <c r="AA42" s="612"/>
      <c r="AB42" s="590" t="str">
        <f t="shared" si="0"/>
        <v/>
      </c>
    </row>
    <row r="43" spans="2:28" ht="37.5" customHeight="1">
      <c r="B43" s="13">
        <f t="shared" si="1"/>
        <v>10</v>
      </c>
      <c r="C43" s="606"/>
      <c r="D43" s="607"/>
      <c r="E43" s="607"/>
      <c r="F43" s="607"/>
      <c r="G43" s="607"/>
      <c r="H43" s="607"/>
      <c r="I43" s="607"/>
      <c r="J43" s="607"/>
      <c r="K43" s="607"/>
      <c r="L43" s="608"/>
      <c r="M43" s="662"/>
      <c r="N43" s="662"/>
      <c r="O43" s="662"/>
      <c r="P43" s="662"/>
      <c r="Q43" s="662"/>
      <c r="R43" s="678"/>
      <c r="S43" s="679"/>
      <c r="T43" s="679"/>
      <c r="U43" s="679"/>
      <c r="V43" s="680"/>
      <c r="W43" s="609"/>
      <c r="X43" s="610"/>
      <c r="Y43" s="610"/>
      <c r="Z43" s="611"/>
      <c r="AA43" s="612"/>
      <c r="AB43" s="590" t="str">
        <f t="shared" si="0"/>
        <v/>
      </c>
    </row>
    <row r="44" spans="2:28" ht="37.5" customHeight="1">
      <c r="B44" s="13">
        <f t="shared" si="1"/>
        <v>11</v>
      </c>
      <c r="C44" s="606"/>
      <c r="D44" s="607"/>
      <c r="E44" s="607"/>
      <c r="F44" s="607"/>
      <c r="G44" s="607"/>
      <c r="H44" s="607"/>
      <c r="I44" s="607"/>
      <c r="J44" s="607"/>
      <c r="K44" s="607"/>
      <c r="L44" s="608"/>
      <c r="M44" s="662"/>
      <c r="N44" s="662"/>
      <c r="O44" s="662"/>
      <c r="P44" s="662"/>
      <c r="Q44" s="662"/>
      <c r="R44" s="678"/>
      <c r="S44" s="679"/>
      <c r="T44" s="679"/>
      <c r="U44" s="679"/>
      <c r="V44" s="680"/>
      <c r="W44" s="609"/>
      <c r="X44" s="610"/>
      <c r="Y44" s="610"/>
      <c r="Z44" s="611"/>
      <c r="AA44" s="612"/>
      <c r="AB44" s="590" t="str">
        <f t="shared" si="0"/>
        <v/>
      </c>
    </row>
    <row r="45" spans="2:28" ht="37.5" customHeight="1">
      <c r="B45" s="13">
        <f t="shared" si="1"/>
        <v>12</v>
      </c>
      <c r="C45" s="606"/>
      <c r="D45" s="607"/>
      <c r="E45" s="607"/>
      <c r="F45" s="607"/>
      <c r="G45" s="607"/>
      <c r="H45" s="607"/>
      <c r="I45" s="607"/>
      <c r="J45" s="607"/>
      <c r="K45" s="607"/>
      <c r="L45" s="608"/>
      <c r="M45" s="662"/>
      <c r="N45" s="662"/>
      <c r="O45" s="662"/>
      <c r="P45" s="662"/>
      <c r="Q45" s="662"/>
      <c r="R45" s="678"/>
      <c r="S45" s="679"/>
      <c r="T45" s="679"/>
      <c r="U45" s="679"/>
      <c r="V45" s="680"/>
      <c r="W45" s="609"/>
      <c r="X45" s="610"/>
      <c r="Y45" s="610"/>
      <c r="Z45" s="611"/>
      <c r="AA45" s="612"/>
      <c r="AB45" s="590" t="str">
        <f t="shared" si="0"/>
        <v/>
      </c>
    </row>
    <row r="46" spans="2:28" ht="37.5" customHeight="1">
      <c r="B46" s="13">
        <f t="shared" si="1"/>
        <v>13</v>
      </c>
      <c r="C46" s="606"/>
      <c r="D46" s="607"/>
      <c r="E46" s="607"/>
      <c r="F46" s="607"/>
      <c r="G46" s="607"/>
      <c r="H46" s="607"/>
      <c r="I46" s="607"/>
      <c r="J46" s="607"/>
      <c r="K46" s="607"/>
      <c r="L46" s="608"/>
      <c r="M46" s="662"/>
      <c r="N46" s="662"/>
      <c r="O46" s="662"/>
      <c r="P46" s="662"/>
      <c r="Q46" s="662"/>
      <c r="R46" s="678"/>
      <c r="S46" s="679"/>
      <c r="T46" s="679"/>
      <c r="U46" s="679"/>
      <c r="V46" s="680"/>
      <c r="W46" s="609"/>
      <c r="X46" s="610"/>
      <c r="Y46" s="610"/>
      <c r="Z46" s="611"/>
      <c r="AA46" s="612"/>
      <c r="AB46" s="590" t="str">
        <f t="shared" si="0"/>
        <v/>
      </c>
    </row>
    <row r="47" spans="2:28" ht="37.5" customHeight="1">
      <c r="B47" s="13">
        <f t="shared" si="1"/>
        <v>14</v>
      </c>
      <c r="C47" s="606"/>
      <c r="D47" s="607"/>
      <c r="E47" s="607"/>
      <c r="F47" s="607"/>
      <c r="G47" s="607"/>
      <c r="H47" s="607"/>
      <c r="I47" s="607"/>
      <c r="J47" s="607"/>
      <c r="K47" s="607"/>
      <c r="L47" s="608"/>
      <c r="M47" s="662"/>
      <c r="N47" s="662"/>
      <c r="O47" s="662"/>
      <c r="P47" s="662"/>
      <c r="Q47" s="662"/>
      <c r="R47" s="678"/>
      <c r="S47" s="679"/>
      <c r="T47" s="679"/>
      <c r="U47" s="679"/>
      <c r="V47" s="680"/>
      <c r="W47" s="609"/>
      <c r="X47" s="610"/>
      <c r="Y47" s="610"/>
      <c r="Z47" s="611"/>
      <c r="AA47" s="612"/>
      <c r="AB47" s="590" t="str">
        <f t="shared" si="0"/>
        <v/>
      </c>
    </row>
    <row r="48" spans="2:28" ht="37.5" customHeight="1">
      <c r="B48" s="13">
        <f t="shared" si="1"/>
        <v>15</v>
      </c>
      <c r="C48" s="606"/>
      <c r="D48" s="607"/>
      <c r="E48" s="607"/>
      <c r="F48" s="607"/>
      <c r="G48" s="607"/>
      <c r="H48" s="607"/>
      <c r="I48" s="607"/>
      <c r="J48" s="607"/>
      <c r="K48" s="607"/>
      <c r="L48" s="608"/>
      <c r="M48" s="662"/>
      <c r="N48" s="662"/>
      <c r="O48" s="662"/>
      <c r="P48" s="662"/>
      <c r="Q48" s="662"/>
      <c r="R48" s="678"/>
      <c r="S48" s="679"/>
      <c r="T48" s="679"/>
      <c r="U48" s="679"/>
      <c r="V48" s="680"/>
      <c r="W48" s="609"/>
      <c r="X48" s="610"/>
      <c r="Y48" s="610"/>
      <c r="Z48" s="611"/>
      <c r="AA48" s="612"/>
      <c r="AB48" s="590" t="str">
        <f t="shared" si="0"/>
        <v/>
      </c>
    </row>
    <row r="49" spans="2:28" ht="37.5" customHeight="1">
      <c r="B49" s="13">
        <f t="shared" si="1"/>
        <v>16</v>
      </c>
      <c r="C49" s="606"/>
      <c r="D49" s="607"/>
      <c r="E49" s="607"/>
      <c r="F49" s="607"/>
      <c r="G49" s="607"/>
      <c r="H49" s="607"/>
      <c r="I49" s="607"/>
      <c r="J49" s="607"/>
      <c r="K49" s="607"/>
      <c r="L49" s="608"/>
      <c r="M49" s="662"/>
      <c r="N49" s="662"/>
      <c r="O49" s="662"/>
      <c r="P49" s="662"/>
      <c r="Q49" s="662"/>
      <c r="R49" s="678"/>
      <c r="S49" s="679"/>
      <c r="T49" s="679"/>
      <c r="U49" s="679"/>
      <c r="V49" s="680"/>
      <c r="W49" s="609"/>
      <c r="X49" s="610"/>
      <c r="Y49" s="610"/>
      <c r="Z49" s="611"/>
      <c r="AA49" s="612"/>
      <c r="AB49" s="590" t="str">
        <f t="shared" si="0"/>
        <v/>
      </c>
    </row>
    <row r="50" spans="2:28" ht="37.5" customHeight="1">
      <c r="B50" s="13">
        <f t="shared" si="1"/>
        <v>17</v>
      </c>
      <c r="C50" s="606"/>
      <c r="D50" s="607"/>
      <c r="E50" s="607"/>
      <c r="F50" s="607"/>
      <c r="G50" s="607"/>
      <c r="H50" s="607"/>
      <c r="I50" s="607"/>
      <c r="J50" s="607"/>
      <c r="K50" s="607"/>
      <c r="L50" s="608"/>
      <c r="M50" s="662"/>
      <c r="N50" s="662"/>
      <c r="O50" s="662"/>
      <c r="P50" s="662"/>
      <c r="Q50" s="662"/>
      <c r="R50" s="678"/>
      <c r="S50" s="679"/>
      <c r="T50" s="679"/>
      <c r="U50" s="679"/>
      <c r="V50" s="680"/>
      <c r="W50" s="609"/>
      <c r="X50" s="610"/>
      <c r="Y50" s="610"/>
      <c r="Z50" s="611"/>
      <c r="AA50" s="612"/>
      <c r="AB50" s="590" t="str">
        <f t="shared" si="0"/>
        <v/>
      </c>
    </row>
    <row r="51" spans="2:28" ht="37.5" customHeight="1">
      <c r="B51" s="13">
        <f t="shared" si="1"/>
        <v>18</v>
      </c>
      <c r="C51" s="606"/>
      <c r="D51" s="607"/>
      <c r="E51" s="607"/>
      <c r="F51" s="607"/>
      <c r="G51" s="607"/>
      <c r="H51" s="607"/>
      <c r="I51" s="607"/>
      <c r="J51" s="607"/>
      <c r="K51" s="607"/>
      <c r="L51" s="608"/>
      <c r="M51" s="662"/>
      <c r="N51" s="662"/>
      <c r="O51" s="662"/>
      <c r="P51" s="662"/>
      <c r="Q51" s="662"/>
      <c r="R51" s="678"/>
      <c r="S51" s="679"/>
      <c r="T51" s="679"/>
      <c r="U51" s="679"/>
      <c r="V51" s="680"/>
      <c r="W51" s="609"/>
      <c r="X51" s="610"/>
      <c r="Y51" s="610"/>
      <c r="Z51" s="611"/>
      <c r="AA51" s="612"/>
      <c r="AB51" s="590" t="str">
        <f t="shared" si="0"/>
        <v/>
      </c>
    </row>
    <row r="52" spans="2:28" ht="37.5" customHeight="1">
      <c r="B52" s="13">
        <f t="shared" si="1"/>
        <v>19</v>
      </c>
      <c r="C52" s="606"/>
      <c r="D52" s="607"/>
      <c r="E52" s="607"/>
      <c r="F52" s="607"/>
      <c r="G52" s="607"/>
      <c r="H52" s="607"/>
      <c r="I52" s="607"/>
      <c r="J52" s="607"/>
      <c r="K52" s="607"/>
      <c r="L52" s="608"/>
      <c r="M52" s="662"/>
      <c r="N52" s="662"/>
      <c r="O52" s="662"/>
      <c r="P52" s="662"/>
      <c r="Q52" s="662"/>
      <c r="R52" s="678"/>
      <c r="S52" s="679"/>
      <c r="T52" s="679"/>
      <c r="U52" s="679"/>
      <c r="V52" s="680"/>
      <c r="W52" s="609"/>
      <c r="X52" s="610"/>
      <c r="Y52" s="610"/>
      <c r="Z52" s="611"/>
      <c r="AA52" s="612"/>
      <c r="AB52" s="590" t="str">
        <f t="shared" si="0"/>
        <v/>
      </c>
    </row>
    <row r="53" spans="2:28" ht="37.5" customHeight="1">
      <c r="B53" s="13">
        <f t="shared" si="1"/>
        <v>20</v>
      </c>
      <c r="C53" s="606"/>
      <c r="D53" s="607"/>
      <c r="E53" s="607"/>
      <c r="F53" s="607"/>
      <c r="G53" s="607"/>
      <c r="H53" s="607"/>
      <c r="I53" s="607"/>
      <c r="J53" s="607"/>
      <c r="K53" s="607"/>
      <c r="L53" s="608"/>
      <c r="M53" s="662"/>
      <c r="N53" s="662"/>
      <c r="O53" s="662"/>
      <c r="P53" s="662"/>
      <c r="Q53" s="662"/>
      <c r="R53" s="678"/>
      <c r="S53" s="679"/>
      <c r="T53" s="679"/>
      <c r="U53" s="679"/>
      <c r="V53" s="680"/>
      <c r="W53" s="609"/>
      <c r="X53" s="610"/>
      <c r="Y53" s="610"/>
      <c r="Z53" s="611"/>
      <c r="AA53" s="612"/>
      <c r="AB53" s="590" t="str">
        <f t="shared" si="0"/>
        <v/>
      </c>
    </row>
    <row r="54" spans="2:28" ht="37.5" customHeight="1">
      <c r="B54" s="13">
        <f t="shared" si="1"/>
        <v>21</v>
      </c>
      <c r="C54" s="606"/>
      <c r="D54" s="607"/>
      <c r="E54" s="607"/>
      <c r="F54" s="607"/>
      <c r="G54" s="607"/>
      <c r="H54" s="607"/>
      <c r="I54" s="607"/>
      <c r="J54" s="607"/>
      <c r="K54" s="607"/>
      <c r="L54" s="608"/>
      <c r="M54" s="662"/>
      <c r="N54" s="662"/>
      <c r="O54" s="662"/>
      <c r="P54" s="662"/>
      <c r="Q54" s="662"/>
      <c r="R54" s="678"/>
      <c r="S54" s="679"/>
      <c r="T54" s="679"/>
      <c r="U54" s="679"/>
      <c r="V54" s="680"/>
      <c r="W54" s="609"/>
      <c r="X54" s="610"/>
      <c r="Y54" s="610"/>
      <c r="Z54" s="611"/>
      <c r="AA54" s="612"/>
      <c r="AB54" s="590" t="str">
        <f t="shared" si="0"/>
        <v/>
      </c>
    </row>
    <row r="55" spans="2:28" ht="37.5" customHeight="1">
      <c r="B55" s="13">
        <f t="shared" si="1"/>
        <v>22</v>
      </c>
      <c r="C55" s="606"/>
      <c r="D55" s="607"/>
      <c r="E55" s="607"/>
      <c r="F55" s="607"/>
      <c r="G55" s="607"/>
      <c r="H55" s="607"/>
      <c r="I55" s="607"/>
      <c r="J55" s="607"/>
      <c r="K55" s="607"/>
      <c r="L55" s="608"/>
      <c r="M55" s="662"/>
      <c r="N55" s="662"/>
      <c r="O55" s="662"/>
      <c r="P55" s="662"/>
      <c r="Q55" s="662"/>
      <c r="R55" s="678"/>
      <c r="S55" s="679"/>
      <c r="T55" s="679"/>
      <c r="U55" s="679"/>
      <c r="V55" s="680"/>
      <c r="W55" s="609"/>
      <c r="X55" s="610"/>
      <c r="Y55" s="610"/>
      <c r="Z55" s="611"/>
      <c r="AA55" s="612"/>
      <c r="AB55" s="590" t="str">
        <f t="shared" si="0"/>
        <v/>
      </c>
    </row>
    <row r="56" spans="2:28" ht="37.5" customHeight="1">
      <c r="B56" s="13">
        <f t="shared" si="1"/>
        <v>23</v>
      </c>
      <c r="C56" s="606"/>
      <c r="D56" s="607"/>
      <c r="E56" s="607"/>
      <c r="F56" s="607"/>
      <c r="G56" s="607"/>
      <c r="H56" s="607"/>
      <c r="I56" s="607"/>
      <c r="J56" s="607"/>
      <c r="K56" s="607"/>
      <c r="L56" s="608"/>
      <c r="M56" s="662"/>
      <c r="N56" s="662"/>
      <c r="O56" s="662"/>
      <c r="P56" s="662"/>
      <c r="Q56" s="662"/>
      <c r="R56" s="678"/>
      <c r="S56" s="679"/>
      <c r="T56" s="679"/>
      <c r="U56" s="679"/>
      <c r="V56" s="680"/>
      <c r="W56" s="609"/>
      <c r="X56" s="610"/>
      <c r="Y56" s="610"/>
      <c r="Z56" s="611"/>
      <c r="AA56" s="612"/>
      <c r="AB56" s="590" t="str">
        <f t="shared" si="0"/>
        <v/>
      </c>
    </row>
    <row r="57" spans="2:28" ht="37.5" customHeight="1">
      <c r="B57" s="13">
        <f t="shared" si="1"/>
        <v>24</v>
      </c>
      <c r="C57" s="606"/>
      <c r="D57" s="607"/>
      <c r="E57" s="607"/>
      <c r="F57" s="607"/>
      <c r="G57" s="607"/>
      <c r="H57" s="607"/>
      <c r="I57" s="607"/>
      <c r="J57" s="607"/>
      <c r="K57" s="607"/>
      <c r="L57" s="608"/>
      <c r="M57" s="662"/>
      <c r="N57" s="662"/>
      <c r="O57" s="662"/>
      <c r="P57" s="662"/>
      <c r="Q57" s="662"/>
      <c r="R57" s="678"/>
      <c r="S57" s="679"/>
      <c r="T57" s="679"/>
      <c r="U57" s="679"/>
      <c r="V57" s="680"/>
      <c r="W57" s="609"/>
      <c r="X57" s="610"/>
      <c r="Y57" s="610"/>
      <c r="Z57" s="611"/>
      <c r="AA57" s="612"/>
      <c r="AB57" s="590" t="str">
        <f t="shared" si="0"/>
        <v/>
      </c>
    </row>
    <row r="58" spans="2:28" ht="37.5" customHeight="1">
      <c r="B58" s="13">
        <f t="shared" si="1"/>
        <v>25</v>
      </c>
      <c r="C58" s="606"/>
      <c r="D58" s="607"/>
      <c r="E58" s="607"/>
      <c r="F58" s="607"/>
      <c r="G58" s="607"/>
      <c r="H58" s="607"/>
      <c r="I58" s="607"/>
      <c r="J58" s="607"/>
      <c r="K58" s="607"/>
      <c r="L58" s="608"/>
      <c r="M58" s="662"/>
      <c r="N58" s="662"/>
      <c r="O58" s="662"/>
      <c r="P58" s="662"/>
      <c r="Q58" s="662"/>
      <c r="R58" s="678"/>
      <c r="S58" s="679"/>
      <c r="T58" s="679"/>
      <c r="U58" s="679"/>
      <c r="V58" s="680"/>
      <c r="W58" s="609"/>
      <c r="X58" s="610"/>
      <c r="Y58" s="610"/>
      <c r="Z58" s="611"/>
      <c r="AA58" s="612"/>
      <c r="AB58" s="590" t="str">
        <f t="shared" si="0"/>
        <v/>
      </c>
    </row>
    <row r="59" spans="2:28" ht="37.5" customHeight="1">
      <c r="B59" s="13">
        <f t="shared" si="1"/>
        <v>26</v>
      </c>
      <c r="C59" s="606"/>
      <c r="D59" s="607"/>
      <c r="E59" s="607"/>
      <c r="F59" s="607"/>
      <c r="G59" s="607"/>
      <c r="H59" s="607"/>
      <c r="I59" s="607"/>
      <c r="J59" s="607"/>
      <c r="K59" s="607"/>
      <c r="L59" s="608"/>
      <c r="M59" s="662"/>
      <c r="N59" s="662"/>
      <c r="O59" s="662"/>
      <c r="P59" s="662"/>
      <c r="Q59" s="662"/>
      <c r="R59" s="678"/>
      <c r="S59" s="679"/>
      <c r="T59" s="679"/>
      <c r="U59" s="679"/>
      <c r="V59" s="680"/>
      <c r="W59" s="609"/>
      <c r="X59" s="610"/>
      <c r="Y59" s="610"/>
      <c r="Z59" s="611"/>
      <c r="AA59" s="612"/>
      <c r="AB59" s="590" t="str">
        <f t="shared" si="0"/>
        <v/>
      </c>
    </row>
    <row r="60" spans="2:28" ht="37.5" customHeight="1">
      <c r="B60" s="13">
        <f t="shared" si="1"/>
        <v>27</v>
      </c>
      <c r="C60" s="606"/>
      <c r="D60" s="607"/>
      <c r="E60" s="607"/>
      <c r="F60" s="607"/>
      <c r="G60" s="607"/>
      <c r="H60" s="607"/>
      <c r="I60" s="607"/>
      <c r="J60" s="607"/>
      <c r="K60" s="607"/>
      <c r="L60" s="608"/>
      <c r="M60" s="662"/>
      <c r="N60" s="662"/>
      <c r="O60" s="662"/>
      <c r="P60" s="662"/>
      <c r="Q60" s="662"/>
      <c r="R60" s="678"/>
      <c r="S60" s="679"/>
      <c r="T60" s="679"/>
      <c r="U60" s="679"/>
      <c r="V60" s="680"/>
      <c r="W60" s="609"/>
      <c r="X60" s="610"/>
      <c r="Y60" s="610"/>
      <c r="Z60" s="611"/>
      <c r="AA60" s="612"/>
      <c r="AB60" s="590" t="str">
        <f t="shared" si="0"/>
        <v/>
      </c>
    </row>
    <row r="61" spans="2:28" ht="37.5" customHeight="1">
      <c r="B61" s="13">
        <f t="shared" si="1"/>
        <v>28</v>
      </c>
      <c r="C61" s="606"/>
      <c r="D61" s="607"/>
      <c r="E61" s="607"/>
      <c r="F61" s="607"/>
      <c r="G61" s="607"/>
      <c r="H61" s="607"/>
      <c r="I61" s="607"/>
      <c r="J61" s="607"/>
      <c r="K61" s="607"/>
      <c r="L61" s="608"/>
      <c r="M61" s="662"/>
      <c r="N61" s="662"/>
      <c r="O61" s="662"/>
      <c r="P61" s="662"/>
      <c r="Q61" s="662"/>
      <c r="R61" s="678"/>
      <c r="S61" s="679"/>
      <c r="T61" s="679"/>
      <c r="U61" s="679"/>
      <c r="V61" s="680"/>
      <c r="W61" s="609"/>
      <c r="X61" s="610"/>
      <c r="Y61" s="610"/>
      <c r="Z61" s="611"/>
      <c r="AA61" s="612"/>
      <c r="AB61" s="590" t="str">
        <f t="shared" si="0"/>
        <v/>
      </c>
    </row>
    <row r="62" spans="2:28" ht="37.5" customHeight="1">
      <c r="B62" s="13">
        <f t="shared" si="1"/>
        <v>29</v>
      </c>
      <c r="C62" s="606"/>
      <c r="D62" s="607"/>
      <c r="E62" s="607"/>
      <c r="F62" s="607"/>
      <c r="G62" s="607"/>
      <c r="H62" s="607"/>
      <c r="I62" s="607"/>
      <c r="J62" s="607"/>
      <c r="K62" s="607"/>
      <c r="L62" s="608"/>
      <c r="M62" s="662"/>
      <c r="N62" s="662"/>
      <c r="O62" s="662"/>
      <c r="P62" s="662"/>
      <c r="Q62" s="662"/>
      <c r="R62" s="678"/>
      <c r="S62" s="679"/>
      <c r="T62" s="679"/>
      <c r="U62" s="679"/>
      <c r="V62" s="680"/>
      <c r="W62" s="609"/>
      <c r="X62" s="610"/>
      <c r="Y62" s="610"/>
      <c r="Z62" s="611"/>
      <c r="AA62" s="612"/>
      <c r="AB62" s="590" t="str">
        <f t="shared" si="0"/>
        <v/>
      </c>
    </row>
    <row r="63" spans="2:28" ht="37.5" customHeight="1">
      <c r="B63" s="13">
        <f t="shared" si="1"/>
        <v>30</v>
      </c>
      <c r="C63" s="606"/>
      <c r="D63" s="607"/>
      <c r="E63" s="607"/>
      <c r="F63" s="607"/>
      <c r="G63" s="607"/>
      <c r="H63" s="607"/>
      <c r="I63" s="607"/>
      <c r="J63" s="607"/>
      <c r="K63" s="607"/>
      <c r="L63" s="608"/>
      <c r="M63" s="662"/>
      <c r="N63" s="662"/>
      <c r="O63" s="662"/>
      <c r="P63" s="662"/>
      <c r="Q63" s="662"/>
      <c r="R63" s="678"/>
      <c r="S63" s="679"/>
      <c r="T63" s="679"/>
      <c r="U63" s="679"/>
      <c r="V63" s="680"/>
      <c r="W63" s="609"/>
      <c r="X63" s="610"/>
      <c r="Y63" s="610"/>
      <c r="Z63" s="611"/>
      <c r="AA63" s="612"/>
      <c r="AB63" s="590" t="str">
        <f t="shared" si="0"/>
        <v/>
      </c>
    </row>
    <row r="64" spans="2:28" ht="37.5" customHeight="1">
      <c r="B64" s="13">
        <f t="shared" si="1"/>
        <v>31</v>
      </c>
      <c r="C64" s="606"/>
      <c r="D64" s="607"/>
      <c r="E64" s="607"/>
      <c r="F64" s="607"/>
      <c r="G64" s="607"/>
      <c r="H64" s="607"/>
      <c r="I64" s="607"/>
      <c r="J64" s="607"/>
      <c r="K64" s="607"/>
      <c r="L64" s="608"/>
      <c r="M64" s="662"/>
      <c r="N64" s="662"/>
      <c r="O64" s="662"/>
      <c r="P64" s="662"/>
      <c r="Q64" s="662"/>
      <c r="R64" s="678"/>
      <c r="S64" s="679"/>
      <c r="T64" s="679"/>
      <c r="U64" s="679"/>
      <c r="V64" s="680"/>
      <c r="W64" s="609"/>
      <c r="X64" s="610"/>
      <c r="Y64" s="610"/>
      <c r="Z64" s="611"/>
      <c r="AA64" s="612"/>
      <c r="AB64" s="590" t="str">
        <f t="shared" si="0"/>
        <v/>
      </c>
    </row>
    <row r="65" spans="2:28" ht="37.5" customHeight="1">
      <c r="B65" s="13">
        <f t="shared" si="1"/>
        <v>32</v>
      </c>
      <c r="C65" s="606"/>
      <c r="D65" s="607"/>
      <c r="E65" s="607"/>
      <c r="F65" s="607"/>
      <c r="G65" s="607"/>
      <c r="H65" s="607"/>
      <c r="I65" s="607"/>
      <c r="J65" s="607"/>
      <c r="K65" s="607"/>
      <c r="L65" s="608"/>
      <c r="M65" s="662"/>
      <c r="N65" s="662"/>
      <c r="O65" s="662"/>
      <c r="P65" s="662"/>
      <c r="Q65" s="662"/>
      <c r="R65" s="678"/>
      <c r="S65" s="679"/>
      <c r="T65" s="679"/>
      <c r="U65" s="679"/>
      <c r="V65" s="680"/>
      <c r="W65" s="609"/>
      <c r="X65" s="610"/>
      <c r="Y65" s="610"/>
      <c r="Z65" s="611"/>
      <c r="AA65" s="612"/>
      <c r="AB65" s="590" t="str">
        <f t="shared" si="0"/>
        <v/>
      </c>
    </row>
    <row r="66" spans="2:28" ht="37.5" customHeight="1">
      <c r="B66" s="13">
        <f t="shared" si="1"/>
        <v>33</v>
      </c>
      <c r="C66" s="606"/>
      <c r="D66" s="607"/>
      <c r="E66" s="607"/>
      <c r="F66" s="607"/>
      <c r="G66" s="607"/>
      <c r="H66" s="607"/>
      <c r="I66" s="607"/>
      <c r="J66" s="607"/>
      <c r="K66" s="607"/>
      <c r="L66" s="608"/>
      <c r="M66" s="662"/>
      <c r="N66" s="662"/>
      <c r="O66" s="662"/>
      <c r="P66" s="662"/>
      <c r="Q66" s="662"/>
      <c r="R66" s="678"/>
      <c r="S66" s="679"/>
      <c r="T66" s="679"/>
      <c r="U66" s="679"/>
      <c r="V66" s="680"/>
      <c r="W66" s="609"/>
      <c r="X66" s="610"/>
      <c r="Y66" s="610"/>
      <c r="Z66" s="611"/>
      <c r="AA66" s="612"/>
      <c r="AB66" s="590" t="str">
        <f t="shared" si="0"/>
        <v/>
      </c>
    </row>
    <row r="67" spans="2:28" ht="37.5" customHeight="1">
      <c r="B67" s="13">
        <f t="shared" si="1"/>
        <v>34</v>
      </c>
      <c r="C67" s="606"/>
      <c r="D67" s="607"/>
      <c r="E67" s="607"/>
      <c r="F67" s="607"/>
      <c r="G67" s="607"/>
      <c r="H67" s="607"/>
      <c r="I67" s="607"/>
      <c r="J67" s="607"/>
      <c r="K67" s="607"/>
      <c r="L67" s="608"/>
      <c r="M67" s="662"/>
      <c r="N67" s="662"/>
      <c r="O67" s="662"/>
      <c r="P67" s="662"/>
      <c r="Q67" s="662"/>
      <c r="R67" s="678"/>
      <c r="S67" s="679"/>
      <c r="T67" s="679"/>
      <c r="U67" s="679"/>
      <c r="V67" s="680"/>
      <c r="W67" s="609"/>
      <c r="X67" s="610"/>
      <c r="Y67" s="610"/>
      <c r="Z67" s="611"/>
      <c r="AA67" s="612"/>
      <c r="AB67" s="590" t="str">
        <f t="shared" si="0"/>
        <v/>
      </c>
    </row>
    <row r="68" spans="2:28" ht="37.5" customHeight="1">
      <c r="B68" s="13">
        <f t="shared" si="1"/>
        <v>35</v>
      </c>
      <c r="C68" s="606"/>
      <c r="D68" s="607"/>
      <c r="E68" s="607"/>
      <c r="F68" s="607"/>
      <c r="G68" s="607"/>
      <c r="H68" s="607"/>
      <c r="I68" s="607"/>
      <c r="J68" s="607"/>
      <c r="K68" s="607"/>
      <c r="L68" s="608"/>
      <c r="M68" s="662"/>
      <c r="N68" s="662"/>
      <c r="O68" s="662"/>
      <c r="P68" s="662"/>
      <c r="Q68" s="662"/>
      <c r="R68" s="678"/>
      <c r="S68" s="679"/>
      <c r="T68" s="679"/>
      <c r="U68" s="679"/>
      <c r="V68" s="680"/>
      <c r="W68" s="609"/>
      <c r="X68" s="610"/>
      <c r="Y68" s="610"/>
      <c r="Z68" s="611"/>
      <c r="AA68" s="612"/>
      <c r="AB68" s="590" t="str">
        <f t="shared" si="0"/>
        <v/>
      </c>
    </row>
    <row r="69" spans="2:28" ht="37.5" customHeight="1">
      <c r="B69" s="13">
        <f t="shared" si="1"/>
        <v>36</v>
      </c>
      <c r="C69" s="606"/>
      <c r="D69" s="607"/>
      <c r="E69" s="607"/>
      <c r="F69" s="607"/>
      <c r="G69" s="607"/>
      <c r="H69" s="607"/>
      <c r="I69" s="607"/>
      <c r="J69" s="607"/>
      <c r="K69" s="607"/>
      <c r="L69" s="608"/>
      <c r="M69" s="662"/>
      <c r="N69" s="662"/>
      <c r="O69" s="662"/>
      <c r="P69" s="662"/>
      <c r="Q69" s="662"/>
      <c r="R69" s="678"/>
      <c r="S69" s="679"/>
      <c r="T69" s="679"/>
      <c r="U69" s="679"/>
      <c r="V69" s="680"/>
      <c r="W69" s="609"/>
      <c r="X69" s="610"/>
      <c r="Y69" s="610"/>
      <c r="Z69" s="611"/>
      <c r="AA69" s="612"/>
      <c r="AB69" s="590" t="str">
        <f t="shared" si="0"/>
        <v/>
      </c>
    </row>
    <row r="70" spans="2:28" ht="37.5" customHeight="1">
      <c r="B70" s="13">
        <f t="shared" si="1"/>
        <v>37</v>
      </c>
      <c r="C70" s="606"/>
      <c r="D70" s="607"/>
      <c r="E70" s="607"/>
      <c r="F70" s="607"/>
      <c r="G70" s="607"/>
      <c r="H70" s="607"/>
      <c r="I70" s="607"/>
      <c r="J70" s="607"/>
      <c r="K70" s="607"/>
      <c r="L70" s="608"/>
      <c r="M70" s="662"/>
      <c r="N70" s="662"/>
      <c r="O70" s="662"/>
      <c r="P70" s="662"/>
      <c r="Q70" s="662"/>
      <c r="R70" s="678"/>
      <c r="S70" s="679"/>
      <c r="T70" s="679"/>
      <c r="U70" s="679"/>
      <c r="V70" s="680"/>
      <c r="W70" s="609"/>
      <c r="X70" s="610"/>
      <c r="Y70" s="610"/>
      <c r="Z70" s="611"/>
      <c r="AA70" s="612"/>
      <c r="AB70" s="590" t="str">
        <f t="shared" si="0"/>
        <v/>
      </c>
    </row>
    <row r="71" spans="2:28" ht="37.5" customHeight="1">
      <c r="B71" s="13">
        <f t="shared" si="1"/>
        <v>38</v>
      </c>
      <c r="C71" s="606"/>
      <c r="D71" s="607"/>
      <c r="E71" s="607"/>
      <c r="F71" s="607"/>
      <c r="G71" s="607"/>
      <c r="H71" s="607"/>
      <c r="I71" s="607"/>
      <c r="J71" s="607"/>
      <c r="K71" s="607"/>
      <c r="L71" s="608"/>
      <c r="M71" s="662"/>
      <c r="N71" s="662"/>
      <c r="O71" s="662"/>
      <c r="P71" s="662"/>
      <c r="Q71" s="662"/>
      <c r="R71" s="678"/>
      <c r="S71" s="679"/>
      <c r="T71" s="679"/>
      <c r="U71" s="679"/>
      <c r="V71" s="680"/>
      <c r="W71" s="609"/>
      <c r="X71" s="610"/>
      <c r="Y71" s="610"/>
      <c r="Z71" s="611"/>
      <c r="AA71" s="612"/>
      <c r="AB71" s="590" t="str">
        <f t="shared" si="0"/>
        <v/>
      </c>
    </row>
    <row r="72" spans="2:28" ht="37.5" customHeight="1">
      <c r="B72" s="13">
        <f t="shared" si="1"/>
        <v>39</v>
      </c>
      <c r="C72" s="606"/>
      <c r="D72" s="607"/>
      <c r="E72" s="607"/>
      <c r="F72" s="607"/>
      <c r="G72" s="607"/>
      <c r="H72" s="607"/>
      <c r="I72" s="607"/>
      <c r="J72" s="607"/>
      <c r="K72" s="607"/>
      <c r="L72" s="608"/>
      <c r="M72" s="662"/>
      <c r="N72" s="662"/>
      <c r="O72" s="662"/>
      <c r="P72" s="662"/>
      <c r="Q72" s="662"/>
      <c r="R72" s="678"/>
      <c r="S72" s="679"/>
      <c r="T72" s="679"/>
      <c r="U72" s="679"/>
      <c r="V72" s="680"/>
      <c r="W72" s="609"/>
      <c r="X72" s="610"/>
      <c r="Y72" s="610"/>
      <c r="Z72" s="611"/>
      <c r="AA72" s="612"/>
      <c r="AB72" s="590" t="str">
        <f t="shared" si="0"/>
        <v/>
      </c>
    </row>
    <row r="73" spans="2:28" ht="37.5" customHeight="1">
      <c r="B73" s="13">
        <f t="shared" ref="B73:B99" si="2">B72+1</f>
        <v>40</v>
      </c>
      <c r="C73" s="606"/>
      <c r="D73" s="607"/>
      <c r="E73" s="607"/>
      <c r="F73" s="607"/>
      <c r="G73" s="607"/>
      <c r="H73" s="607"/>
      <c r="I73" s="607"/>
      <c r="J73" s="607"/>
      <c r="K73" s="607"/>
      <c r="L73" s="608"/>
      <c r="M73" s="662"/>
      <c r="N73" s="662"/>
      <c r="O73" s="662"/>
      <c r="P73" s="662"/>
      <c r="Q73" s="662"/>
      <c r="R73" s="678"/>
      <c r="S73" s="679"/>
      <c r="T73" s="679"/>
      <c r="U73" s="679"/>
      <c r="V73" s="680"/>
      <c r="W73" s="609"/>
      <c r="X73" s="610"/>
      <c r="Y73" s="610"/>
      <c r="Z73" s="611"/>
      <c r="AA73" s="612"/>
      <c r="AB73" s="590" t="str">
        <f t="shared" si="0"/>
        <v/>
      </c>
    </row>
    <row r="74" spans="2:28" ht="37.5" customHeight="1">
      <c r="B74" s="13">
        <f t="shared" si="2"/>
        <v>41</v>
      </c>
      <c r="C74" s="606"/>
      <c r="D74" s="607"/>
      <c r="E74" s="607"/>
      <c r="F74" s="607"/>
      <c r="G74" s="607"/>
      <c r="H74" s="607"/>
      <c r="I74" s="607"/>
      <c r="J74" s="607"/>
      <c r="K74" s="607"/>
      <c r="L74" s="608"/>
      <c r="M74" s="662"/>
      <c r="N74" s="662"/>
      <c r="O74" s="662"/>
      <c r="P74" s="662"/>
      <c r="Q74" s="662"/>
      <c r="R74" s="678"/>
      <c r="S74" s="679"/>
      <c r="T74" s="679"/>
      <c r="U74" s="679"/>
      <c r="V74" s="680"/>
      <c r="W74" s="609"/>
      <c r="X74" s="610"/>
      <c r="Y74" s="610"/>
      <c r="Z74" s="611"/>
      <c r="AA74" s="612"/>
      <c r="AB74" s="590" t="str">
        <f t="shared" si="0"/>
        <v/>
      </c>
    </row>
    <row r="75" spans="2:28" ht="37.5" customHeight="1">
      <c r="B75" s="13">
        <f t="shared" si="2"/>
        <v>42</v>
      </c>
      <c r="C75" s="606"/>
      <c r="D75" s="607"/>
      <c r="E75" s="607"/>
      <c r="F75" s="607"/>
      <c r="G75" s="607"/>
      <c r="H75" s="607"/>
      <c r="I75" s="607"/>
      <c r="J75" s="607"/>
      <c r="K75" s="607"/>
      <c r="L75" s="608"/>
      <c r="M75" s="662"/>
      <c r="N75" s="662"/>
      <c r="O75" s="662"/>
      <c r="P75" s="662"/>
      <c r="Q75" s="662"/>
      <c r="R75" s="678"/>
      <c r="S75" s="679"/>
      <c r="T75" s="679"/>
      <c r="U75" s="679"/>
      <c r="V75" s="680"/>
      <c r="W75" s="609"/>
      <c r="X75" s="610"/>
      <c r="Y75" s="610"/>
      <c r="Z75" s="611"/>
      <c r="AA75" s="612"/>
      <c r="AB75" s="590" t="str">
        <f t="shared" si="0"/>
        <v/>
      </c>
    </row>
    <row r="76" spans="2:28" ht="37.5" customHeight="1">
      <c r="B76" s="13">
        <f t="shared" si="2"/>
        <v>43</v>
      </c>
      <c r="C76" s="606"/>
      <c r="D76" s="607"/>
      <c r="E76" s="607"/>
      <c r="F76" s="607"/>
      <c r="G76" s="607"/>
      <c r="H76" s="607"/>
      <c r="I76" s="607"/>
      <c r="J76" s="607"/>
      <c r="K76" s="607"/>
      <c r="L76" s="608"/>
      <c r="M76" s="662"/>
      <c r="N76" s="662"/>
      <c r="O76" s="662"/>
      <c r="P76" s="662"/>
      <c r="Q76" s="662"/>
      <c r="R76" s="678"/>
      <c r="S76" s="679"/>
      <c r="T76" s="679"/>
      <c r="U76" s="679"/>
      <c r="V76" s="680"/>
      <c r="W76" s="609"/>
      <c r="X76" s="610"/>
      <c r="Y76" s="610"/>
      <c r="Z76" s="611"/>
      <c r="AA76" s="612"/>
      <c r="AB76" s="590" t="str">
        <f t="shared" si="0"/>
        <v/>
      </c>
    </row>
    <row r="77" spans="2:28" ht="37.5" customHeight="1">
      <c r="B77" s="13">
        <f t="shared" si="2"/>
        <v>44</v>
      </c>
      <c r="C77" s="606"/>
      <c r="D77" s="607"/>
      <c r="E77" s="607"/>
      <c r="F77" s="607"/>
      <c r="G77" s="607"/>
      <c r="H77" s="607"/>
      <c r="I77" s="607"/>
      <c r="J77" s="607"/>
      <c r="K77" s="607"/>
      <c r="L77" s="608"/>
      <c r="M77" s="662"/>
      <c r="N77" s="662"/>
      <c r="O77" s="662"/>
      <c r="P77" s="662"/>
      <c r="Q77" s="662"/>
      <c r="R77" s="678"/>
      <c r="S77" s="679"/>
      <c r="T77" s="679"/>
      <c r="U77" s="679"/>
      <c r="V77" s="680"/>
      <c r="W77" s="609"/>
      <c r="X77" s="610"/>
      <c r="Y77" s="610"/>
      <c r="Z77" s="611"/>
      <c r="AA77" s="612"/>
      <c r="AB77" s="590" t="str">
        <f t="shared" si="0"/>
        <v/>
      </c>
    </row>
    <row r="78" spans="2:28" ht="37.5" customHeight="1">
      <c r="B78" s="13">
        <f t="shared" si="2"/>
        <v>45</v>
      </c>
      <c r="C78" s="606"/>
      <c r="D78" s="607"/>
      <c r="E78" s="607"/>
      <c r="F78" s="607"/>
      <c r="G78" s="607"/>
      <c r="H78" s="607"/>
      <c r="I78" s="607"/>
      <c r="J78" s="607"/>
      <c r="K78" s="607"/>
      <c r="L78" s="608"/>
      <c r="M78" s="662"/>
      <c r="N78" s="662"/>
      <c r="O78" s="662"/>
      <c r="P78" s="662"/>
      <c r="Q78" s="662"/>
      <c r="R78" s="678"/>
      <c r="S78" s="679"/>
      <c r="T78" s="679"/>
      <c r="U78" s="679"/>
      <c r="V78" s="680"/>
      <c r="W78" s="609"/>
      <c r="X78" s="610"/>
      <c r="Y78" s="610"/>
      <c r="Z78" s="611"/>
      <c r="AA78" s="612"/>
      <c r="AB78" s="590" t="str">
        <f t="shared" si="0"/>
        <v/>
      </c>
    </row>
    <row r="79" spans="2:28" ht="37.5" customHeight="1">
      <c r="B79" s="13">
        <f t="shared" si="2"/>
        <v>46</v>
      </c>
      <c r="C79" s="606"/>
      <c r="D79" s="607"/>
      <c r="E79" s="607"/>
      <c r="F79" s="607"/>
      <c r="G79" s="607"/>
      <c r="H79" s="607"/>
      <c r="I79" s="607"/>
      <c r="J79" s="607"/>
      <c r="K79" s="607"/>
      <c r="L79" s="608"/>
      <c r="M79" s="662"/>
      <c r="N79" s="662"/>
      <c r="O79" s="662"/>
      <c r="P79" s="662"/>
      <c r="Q79" s="662"/>
      <c r="R79" s="678"/>
      <c r="S79" s="679"/>
      <c r="T79" s="679"/>
      <c r="U79" s="679"/>
      <c r="V79" s="680"/>
      <c r="W79" s="609"/>
      <c r="X79" s="610"/>
      <c r="Y79" s="610"/>
      <c r="Z79" s="611"/>
      <c r="AA79" s="612"/>
      <c r="AB79" s="590" t="str">
        <f t="shared" si="0"/>
        <v/>
      </c>
    </row>
    <row r="80" spans="2:28" ht="37.5" customHeight="1">
      <c r="B80" s="13">
        <f t="shared" si="2"/>
        <v>47</v>
      </c>
      <c r="C80" s="606"/>
      <c r="D80" s="607"/>
      <c r="E80" s="607"/>
      <c r="F80" s="607"/>
      <c r="G80" s="607"/>
      <c r="H80" s="607"/>
      <c r="I80" s="607"/>
      <c r="J80" s="607"/>
      <c r="K80" s="607"/>
      <c r="L80" s="608"/>
      <c r="M80" s="662"/>
      <c r="N80" s="662"/>
      <c r="O80" s="662"/>
      <c r="P80" s="662"/>
      <c r="Q80" s="662"/>
      <c r="R80" s="678"/>
      <c r="S80" s="679"/>
      <c r="T80" s="679"/>
      <c r="U80" s="679"/>
      <c r="V80" s="680"/>
      <c r="W80" s="609"/>
      <c r="X80" s="610"/>
      <c r="Y80" s="610"/>
      <c r="Z80" s="611"/>
      <c r="AA80" s="612"/>
      <c r="AB80" s="590" t="str">
        <f t="shared" si="0"/>
        <v/>
      </c>
    </row>
    <row r="81" spans="2:28" ht="37.5" customHeight="1">
      <c r="B81" s="13">
        <f t="shared" si="2"/>
        <v>48</v>
      </c>
      <c r="C81" s="606"/>
      <c r="D81" s="607"/>
      <c r="E81" s="607"/>
      <c r="F81" s="607"/>
      <c r="G81" s="607"/>
      <c r="H81" s="607"/>
      <c r="I81" s="607"/>
      <c r="J81" s="607"/>
      <c r="K81" s="607"/>
      <c r="L81" s="608"/>
      <c r="M81" s="662"/>
      <c r="N81" s="662"/>
      <c r="O81" s="662"/>
      <c r="P81" s="662"/>
      <c r="Q81" s="662"/>
      <c r="R81" s="678"/>
      <c r="S81" s="679"/>
      <c r="T81" s="679"/>
      <c r="U81" s="679"/>
      <c r="V81" s="680"/>
      <c r="W81" s="609"/>
      <c r="X81" s="610"/>
      <c r="Y81" s="610"/>
      <c r="Z81" s="611"/>
      <c r="AA81" s="612"/>
      <c r="AB81" s="590" t="str">
        <f t="shared" si="0"/>
        <v/>
      </c>
    </row>
    <row r="82" spans="2:28" ht="37.5" customHeight="1">
      <c r="B82" s="13">
        <f t="shared" si="2"/>
        <v>49</v>
      </c>
      <c r="C82" s="606"/>
      <c r="D82" s="607"/>
      <c r="E82" s="607"/>
      <c r="F82" s="607"/>
      <c r="G82" s="607"/>
      <c r="H82" s="607"/>
      <c r="I82" s="607"/>
      <c r="J82" s="607"/>
      <c r="K82" s="607"/>
      <c r="L82" s="608"/>
      <c r="M82" s="662"/>
      <c r="N82" s="662"/>
      <c r="O82" s="662"/>
      <c r="P82" s="662"/>
      <c r="Q82" s="662"/>
      <c r="R82" s="678"/>
      <c r="S82" s="679"/>
      <c r="T82" s="679"/>
      <c r="U82" s="679"/>
      <c r="V82" s="680"/>
      <c r="W82" s="609"/>
      <c r="X82" s="610"/>
      <c r="Y82" s="610"/>
      <c r="Z82" s="611"/>
      <c r="AA82" s="612"/>
      <c r="AB82" s="590" t="str">
        <f t="shared" si="0"/>
        <v/>
      </c>
    </row>
    <row r="83" spans="2:28" ht="37.5" customHeight="1">
      <c r="B83" s="13">
        <f t="shared" si="2"/>
        <v>50</v>
      </c>
      <c r="C83" s="606"/>
      <c r="D83" s="607"/>
      <c r="E83" s="607"/>
      <c r="F83" s="607"/>
      <c r="G83" s="607"/>
      <c r="H83" s="607"/>
      <c r="I83" s="607"/>
      <c r="J83" s="607"/>
      <c r="K83" s="607"/>
      <c r="L83" s="608"/>
      <c r="M83" s="662"/>
      <c r="N83" s="662"/>
      <c r="O83" s="662"/>
      <c r="P83" s="662"/>
      <c r="Q83" s="662"/>
      <c r="R83" s="678"/>
      <c r="S83" s="679"/>
      <c r="T83" s="679"/>
      <c r="U83" s="679"/>
      <c r="V83" s="680"/>
      <c r="W83" s="609"/>
      <c r="X83" s="610"/>
      <c r="Y83" s="610"/>
      <c r="Z83" s="611"/>
      <c r="AA83" s="612"/>
      <c r="AB83" s="590" t="str">
        <f t="shared" si="0"/>
        <v/>
      </c>
    </row>
    <row r="84" spans="2:28" ht="37.5" customHeight="1">
      <c r="B84" s="13">
        <f t="shared" si="2"/>
        <v>51</v>
      </c>
      <c r="C84" s="606"/>
      <c r="D84" s="607"/>
      <c r="E84" s="607"/>
      <c r="F84" s="607"/>
      <c r="G84" s="607"/>
      <c r="H84" s="607"/>
      <c r="I84" s="607"/>
      <c r="J84" s="607"/>
      <c r="K84" s="607"/>
      <c r="L84" s="608"/>
      <c r="M84" s="662"/>
      <c r="N84" s="662"/>
      <c r="O84" s="662"/>
      <c r="P84" s="662"/>
      <c r="Q84" s="662"/>
      <c r="R84" s="678"/>
      <c r="S84" s="679"/>
      <c r="T84" s="679"/>
      <c r="U84" s="679"/>
      <c r="V84" s="680"/>
      <c r="W84" s="609"/>
      <c r="X84" s="610"/>
      <c r="Y84" s="610"/>
      <c r="Z84" s="611"/>
      <c r="AA84" s="612"/>
      <c r="AB84" s="590" t="str">
        <f t="shared" si="0"/>
        <v/>
      </c>
    </row>
    <row r="85" spans="2:28" ht="37.5" customHeight="1">
      <c r="B85" s="13">
        <f t="shared" si="2"/>
        <v>52</v>
      </c>
      <c r="C85" s="606"/>
      <c r="D85" s="607"/>
      <c r="E85" s="607"/>
      <c r="F85" s="607"/>
      <c r="G85" s="607"/>
      <c r="H85" s="607"/>
      <c r="I85" s="607"/>
      <c r="J85" s="607"/>
      <c r="K85" s="607"/>
      <c r="L85" s="608"/>
      <c r="M85" s="662"/>
      <c r="N85" s="662"/>
      <c r="O85" s="662"/>
      <c r="P85" s="662"/>
      <c r="Q85" s="662"/>
      <c r="R85" s="678"/>
      <c r="S85" s="679"/>
      <c r="T85" s="679"/>
      <c r="U85" s="679"/>
      <c r="V85" s="680"/>
      <c r="W85" s="609"/>
      <c r="X85" s="610"/>
      <c r="Y85" s="610"/>
      <c r="Z85" s="611"/>
      <c r="AA85" s="612"/>
      <c r="AB85" s="590" t="str">
        <f t="shared" si="0"/>
        <v/>
      </c>
    </row>
    <row r="86" spans="2:28" ht="37.5" customHeight="1">
      <c r="B86" s="13">
        <f t="shared" si="2"/>
        <v>53</v>
      </c>
      <c r="C86" s="606"/>
      <c r="D86" s="607"/>
      <c r="E86" s="607"/>
      <c r="F86" s="607"/>
      <c r="G86" s="607"/>
      <c r="H86" s="607"/>
      <c r="I86" s="607"/>
      <c r="J86" s="607"/>
      <c r="K86" s="607"/>
      <c r="L86" s="608"/>
      <c r="M86" s="662"/>
      <c r="N86" s="662"/>
      <c r="O86" s="662"/>
      <c r="P86" s="662"/>
      <c r="Q86" s="662"/>
      <c r="R86" s="678"/>
      <c r="S86" s="679"/>
      <c r="T86" s="679"/>
      <c r="U86" s="679"/>
      <c r="V86" s="680"/>
      <c r="W86" s="609"/>
      <c r="X86" s="610"/>
      <c r="Y86" s="610"/>
      <c r="Z86" s="611"/>
      <c r="AA86" s="612"/>
      <c r="AB86" s="590" t="str">
        <f t="shared" si="0"/>
        <v/>
      </c>
    </row>
    <row r="87" spans="2:28" ht="37.5" customHeight="1">
      <c r="B87" s="13">
        <f t="shared" si="2"/>
        <v>54</v>
      </c>
      <c r="C87" s="606"/>
      <c r="D87" s="607"/>
      <c r="E87" s="607"/>
      <c r="F87" s="607"/>
      <c r="G87" s="607"/>
      <c r="H87" s="607"/>
      <c r="I87" s="607"/>
      <c r="J87" s="607"/>
      <c r="K87" s="607"/>
      <c r="L87" s="608"/>
      <c r="M87" s="662"/>
      <c r="N87" s="662"/>
      <c r="O87" s="662"/>
      <c r="P87" s="662"/>
      <c r="Q87" s="662"/>
      <c r="R87" s="678"/>
      <c r="S87" s="679"/>
      <c r="T87" s="679"/>
      <c r="U87" s="679"/>
      <c r="V87" s="680"/>
      <c r="W87" s="609"/>
      <c r="X87" s="610"/>
      <c r="Y87" s="610"/>
      <c r="Z87" s="611"/>
      <c r="AA87" s="612"/>
      <c r="AB87" s="590" t="str">
        <f t="shared" si="0"/>
        <v/>
      </c>
    </row>
    <row r="88" spans="2:28" ht="37.5" customHeight="1">
      <c r="B88" s="13">
        <f t="shared" si="2"/>
        <v>55</v>
      </c>
      <c r="C88" s="606"/>
      <c r="D88" s="607"/>
      <c r="E88" s="607"/>
      <c r="F88" s="607"/>
      <c r="G88" s="607"/>
      <c r="H88" s="607"/>
      <c r="I88" s="607"/>
      <c r="J88" s="607"/>
      <c r="K88" s="607"/>
      <c r="L88" s="608"/>
      <c r="M88" s="662"/>
      <c r="N88" s="662"/>
      <c r="O88" s="662"/>
      <c r="P88" s="662"/>
      <c r="Q88" s="662"/>
      <c r="R88" s="678"/>
      <c r="S88" s="679"/>
      <c r="T88" s="679"/>
      <c r="U88" s="679"/>
      <c r="V88" s="680"/>
      <c r="W88" s="609"/>
      <c r="X88" s="610"/>
      <c r="Y88" s="610"/>
      <c r="Z88" s="611"/>
      <c r="AA88" s="612"/>
      <c r="AB88" s="590" t="str">
        <f t="shared" si="0"/>
        <v/>
      </c>
    </row>
    <row r="89" spans="2:28" ht="37.5" customHeight="1">
      <c r="B89" s="13">
        <f t="shared" si="2"/>
        <v>56</v>
      </c>
      <c r="C89" s="606"/>
      <c r="D89" s="607"/>
      <c r="E89" s="607"/>
      <c r="F89" s="607"/>
      <c r="G89" s="607"/>
      <c r="H89" s="607"/>
      <c r="I89" s="607"/>
      <c r="J89" s="607"/>
      <c r="K89" s="607"/>
      <c r="L89" s="608"/>
      <c r="M89" s="662"/>
      <c r="N89" s="662"/>
      <c r="O89" s="662"/>
      <c r="P89" s="662"/>
      <c r="Q89" s="662"/>
      <c r="R89" s="678"/>
      <c r="S89" s="679"/>
      <c r="T89" s="679"/>
      <c r="U89" s="679"/>
      <c r="V89" s="680"/>
      <c r="W89" s="609"/>
      <c r="X89" s="610"/>
      <c r="Y89" s="610"/>
      <c r="Z89" s="611"/>
      <c r="AA89" s="612"/>
      <c r="AB89" s="590" t="str">
        <f t="shared" si="0"/>
        <v/>
      </c>
    </row>
    <row r="90" spans="2:28" ht="37.5" customHeight="1">
      <c r="B90" s="13">
        <f t="shared" si="2"/>
        <v>57</v>
      </c>
      <c r="C90" s="606"/>
      <c r="D90" s="607"/>
      <c r="E90" s="607"/>
      <c r="F90" s="607"/>
      <c r="G90" s="607"/>
      <c r="H90" s="607"/>
      <c r="I90" s="607"/>
      <c r="J90" s="607"/>
      <c r="K90" s="607"/>
      <c r="L90" s="608"/>
      <c r="M90" s="662"/>
      <c r="N90" s="662"/>
      <c r="O90" s="662"/>
      <c r="P90" s="662"/>
      <c r="Q90" s="662"/>
      <c r="R90" s="678"/>
      <c r="S90" s="679"/>
      <c r="T90" s="679"/>
      <c r="U90" s="679"/>
      <c r="V90" s="680"/>
      <c r="W90" s="609"/>
      <c r="X90" s="610"/>
      <c r="Y90" s="610"/>
      <c r="Z90" s="611"/>
      <c r="AA90" s="612"/>
      <c r="AB90" s="590" t="str">
        <f t="shared" si="0"/>
        <v/>
      </c>
    </row>
    <row r="91" spans="2:28" ht="37.5" customHeight="1">
      <c r="B91" s="13">
        <f t="shared" si="2"/>
        <v>58</v>
      </c>
      <c r="C91" s="606"/>
      <c r="D91" s="607"/>
      <c r="E91" s="607"/>
      <c r="F91" s="607"/>
      <c r="G91" s="607"/>
      <c r="H91" s="607"/>
      <c r="I91" s="607"/>
      <c r="J91" s="607"/>
      <c r="K91" s="607"/>
      <c r="L91" s="608"/>
      <c r="M91" s="662"/>
      <c r="N91" s="662"/>
      <c r="O91" s="662"/>
      <c r="P91" s="662"/>
      <c r="Q91" s="662"/>
      <c r="R91" s="678"/>
      <c r="S91" s="679"/>
      <c r="T91" s="679"/>
      <c r="U91" s="679"/>
      <c r="V91" s="680"/>
      <c r="W91" s="609"/>
      <c r="X91" s="610"/>
      <c r="Y91" s="610"/>
      <c r="Z91" s="611"/>
      <c r="AA91" s="612"/>
      <c r="AB91" s="590" t="str">
        <f t="shared" si="0"/>
        <v/>
      </c>
    </row>
    <row r="92" spans="2:28" ht="37.5" customHeight="1">
      <c r="B92" s="13">
        <f t="shared" si="2"/>
        <v>59</v>
      </c>
      <c r="C92" s="606"/>
      <c r="D92" s="607"/>
      <c r="E92" s="607"/>
      <c r="F92" s="607"/>
      <c r="G92" s="607"/>
      <c r="H92" s="607"/>
      <c r="I92" s="607"/>
      <c r="J92" s="607"/>
      <c r="K92" s="607"/>
      <c r="L92" s="608"/>
      <c r="M92" s="662"/>
      <c r="N92" s="662"/>
      <c r="O92" s="662"/>
      <c r="P92" s="662"/>
      <c r="Q92" s="662"/>
      <c r="R92" s="678"/>
      <c r="S92" s="679"/>
      <c r="T92" s="679"/>
      <c r="U92" s="679"/>
      <c r="V92" s="680"/>
      <c r="W92" s="609"/>
      <c r="X92" s="610"/>
      <c r="Y92" s="610"/>
      <c r="Z92" s="611"/>
      <c r="AA92" s="612"/>
      <c r="AB92" s="590" t="str">
        <f t="shared" si="0"/>
        <v/>
      </c>
    </row>
    <row r="93" spans="2:28" ht="37.5" customHeight="1">
      <c r="B93" s="13">
        <f t="shared" si="2"/>
        <v>60</v>
      </c>
      <c r="C93" s="606"/>
      <c r="D93" s="607"/>
      <c r="E93" s="607"/>
      <c r="F93" s="607"/>
      <c r="G93" s="607"/>
      <c r="H93" s="607"/>
      <c r="I93" s="607"/>
      <c r="J93" s="607"/>
      <c r="K93" s="607"/>
      <c r="L93" s="608"/>
      <c r="M93" s="662"/>
      <c r="N93" s="662"/>
      <c r="O93" s="662"/>
      <c r="P93" s="662"/>
      <c r="Q93" s="662"/>
      <c r="R93" s="678"/>
      <c r="S93" s="679"/>
      <c r="T93" s="679"/>
      <c r="U93" s="679"/>
      <c r="V93" s="680"/>
      <c r="W93" s="609"/>
      <c r="X93" s="610"/>
      <c r="Y93" s="610"/>
      <c r="Z93" s="611"/>
      <c r="AA93" s="612"/>
      <c r="AB93" s="590" t="str">
        <f t="shared" si="0"/>
        <v/>
      </c>
    </row>
    <row r="94" spans="2:28" ht="37.5" customHeight="1">
      <c r="B94" s="13">
        <f t="shared" si="2"/>
        <v>61</v>
      </c>
      <c r="C94" s="606"/>
      <c r="D94" s="607"/>
      <c r="E94" s="607"/>
      <c r="F94" s="607"/>
      <c r="G94" s="607"/>
      <c r="H94" s="607"/>
      <c r="I94" s="607"/>
      <c r="J94" s="607"/>
      <c r="K94" s="607"/>
      <c r="L94" s="608"/>
      <c r="M94" s="662"/>
      <c r="N94" s="662"/>
      <c r="O94" s="662"/>
      <c r="P94" s="662"/>
      <c r="Q94" s="662"/>
      <c r="R94" s="678"/>
      <c r="S94" s="679"/>
      <c r="T94" s="679"/>
      <c r="U94" s="679"/>
      <c r="V94" s="680"/>
      <c r="W94" s="609"/>
      <c r="X94" s="610"/>
      <c r="Y94" s="610"/>
      <c r="Z94" s="611"/>
      <c r="AA94" s="612"/>
      <c r="AB94" s="590" t="str">
        <f t="shared" si="0"/>
        <v/>
      </c>
    </row>
    <row r="95" spans="2:28" ht="37.5" customHeight="1">
      <c r="B95" s="13">
        <f t="shared" si="2"/>
        <v>62</v>
      </c>
      <c r="C95" s="606"/>
      <c r="D95" s="607"/>
      <c r="E95" s="607"/>
      <c r="F95" s="607"/>
      <c r="G95" s="607"/>
      <c r="H95" s="607"/>
      <c r="I95" s="607"/>
      <c r="J95" s="607"/>
      <c r="K95" s="607"/>
      <c r="L95" s="608"/>
      <c r="M95" s="662"/>
      <c r="N95" s="662"/>
      <c r="O95" s="662"/>
      <c r="P95" s="662"/>
      <c r="Q95" s="662"/>
      <c r="R95" s="678"/>
      <c r="S95" s="679"/>
      <c r="T95" s="679"/>
      <c r="U95" s="679"/>
      <c r="V95" s="680"/>
      <c r="W95" s="609"/>
      <c r="X95" s="610"/>
      <c r="Y95" s="610"/>
      <c r="Z95" s="611"/>
      <c r="AA95" s="612"/>
      <c r="AB95" s="590" t="str">
        <f t="shared" si="0"/>
        <v/>
      </c>
    </row>
    <row r="96" spans="2:28" ht="37.5" customHeight="1">
      <c r="B96" s="13">
        <f t="shared" si="2"/>
        <v>63</v>
      </c>
      <c r="C96" s="606"/>
      <c r="D96" s="607"/>
      <c r="E96" s="607"/>
      <c r="F96" s="607"/>
      <c r="G96" s="607"/>
      <c r="H96" s="607"/>
      <c r="I96" s="607"/>
      <c r="J96" s="607"/>
      <c r="K96" s="607"/>
      <c r="L96" s="608"/>
      <c r="M96" s="662"/>
      <c r="N96" s="662"/>
      <c r="O96" s="662"/>
      <c r="P96" s="662"/>
      <c r="Q96" s="662"/>
      <c r="R96" s="678"/>
      <c r="S96" s="679"/>
      <c r="T96" s="679"/>
      <c r="U96" s="679"/>
      <c r="V96" s="680"/>
      <c r="W96" s="609"/>
      <c r="X96" s="610"/>
      <c r="Y96" s="610"/>
      <c r="Z96" s="611"/>
      <c r="AA96" s="612"/>
      <c r="AB96" s="590" t="str">
        <f t="shared" si="0"/>
        <v/>
      </c>
    </row>
    <row r="97" spans="2:28" ht="37.5" customHeight="1">
      <c r="B97" s="13">
        <f t="shared" si="2"/>
        <v>64</v>
      </c>
      <c r="C97" s="606"/>
      <c r="D97" s="607"/>
      <c r="E97" s="607"/>
      <c r="F97" s="607"/>
      <c r="G97" s="607"/>
      <c r="H97" s="607"/>
      <c r="I97" s="607"/>
      <c r="J97" s="607"/>
      <c r="K97" s="607"/>
      <c r="L97" s="608"/>
      <c r="M97" s="662"/>
      <c r="N97" s="662"/>
      <c r="O97" s="662"/>
      <c r="P97" s="662"/>
      <c r="Q97" s="662"/>
      <c r="R97" s="678"/>
      <c r="S97" s="679"/>
      <c r="T97" s="679"/>
      <c r="U97" s="679"/>
      <c r="V97" s="680"/>
      <c r="W97" s="609"/>
      <c r="X97" s="610"/>
      <c r="Y97" s="610"/>
      <c r="Z97" s="611"/>
      <c r="AA97" s="612"/>
      <c r="AB97" s="590" t="str">
        <f t="shared" si="0"/>
        <v/>
      </c>
    </row>
    <row r="98" spans="2:28" ht="37.5" customHeight="1">
      <c r="B98" s="13">
        <f t="shared" si="2"/>
        <v>65</v>
      </c>
      <c r="C98" s="606"/>
      <c r="D98" s="607"/>
      <c r="E98" s="607"/>
      <c r="F98" s="607"/>
      <c r="G98" s="607"/>
      <c r="H98" s="607"/>
      <c r="I98" s="607"/>
      <c r="J98" s="607"/>
      <c r="K98" s="607"/>
      <c r="L98" s="608"/>
      <c r="M98" s="662"/>
      <c r="N98" s="662"/>
      <c r="O98" s="662"/>
      <c r="P98" s="662"/>
      <c r="Q98" s="662"/>
      <c r="R98" s="678"/>
      <c r="S98" s="679"/>
      <c r="T98" s="679"/>
      <c r="U98" s="679"/>
      <c r="V98" s="680"/>
      <c r="W98" s="609"/>
      <c r="X98" s="610"/>
      <c r="Y98" s="610"/>
      <c r="Z98" s="611"/>
      <c r="AA98" s="612"/>
      <c r="AB98" s="590" t="str">
        <f t="shared" si="0"/>
        <v/>
      </c>
    </row>
    <row r="99" spans="2:28" ht="37.5" customHeight="1">
      <c r="B99" s="13">
        <f t="shared" si="2"/>
        <v>66</v>
      </c>
      <c r="C99" s="606"/>
      <c r="D99" s="607"/>
      <c r="E99" s="607"/>
      <c r="F99" s="607"/>
      <c r="G99" s="607"/>
      <c r="H99" s="607"/>
      <c r="I99" s="607"/>
      <c r="J99" s="607"/>
      <c r="K99" s="607"/>
      <c r="L99" s="608"/>
      <c r="M99" s="662"/>
      <c r="N99" s="662"/>
      <c r="O99" s="662"/>
      <c r="P99" s="662"/>
      <c r="Q99" s="662"/>
      <c r="R99" s="678"/>
      <c r="S99" s="679"/>
      <c r="T99" s="679"/>
      <c r="U99" s="679"/>
      <c r="V99" s="680"/>
      <c r="W99" s="609"/>
      <c r="X99" s="610"/>
      <c r="Y99" s="610"/>
      <c r="Z99" s="611"/>
      <c r="AA99" s="612"/>
      <c r="AB99" s="590" t="str">
        <f t="shared" ref="AB99:AB133" si="3">IF(Z99="","",Z99-AA99)</f>
        <v/>
      </c>
    </row>
    <row r="100" spans="2:28" ht="37.5" customHeight="1">
      <c r="B100" s="13">
        <f t="shared" ref="B100:B125" si="4">B99+1</f>
        <v>67</v>
      </c>
      <c r="C100" s="606"/>
      <c r="D100" s="607"/>
      <c r="E100" s="607"/>
      <c r="F100" s="607"/>
      <c r="G100" s="607"/>
      <c r="H100" s="607"/>
      <c r="I100" s="607"/>
      <c r="J100" s="607"/>
      <c r="K100" s="607"/>
      <c r="L100" s="608"/>
      <c r="M100" s="662"/>
      <c r="N100" s="662"/>
      <c r="O100" s="662"/>
      <c r="P100" s="662"/>
      <c r="Q100" s="662"/>
      <c r="R100" s="678"/>
      <c r="S100" s="679"/>
      <c r="T100" s="679"/>
      <c r="U100" s="679"/>
      <c r="V100" s="680"/>
      <c r="W100" s="609"/>
      <c r="X100" s="610"/>
      <c r="Y100" s="610"/>
      <c r="Z100" s="611"/>
      <c r="AA100" s="612"/>
      <c r="AB100" s="590" t="str">
        <f t="shared" si="3"/>
        <v/>
      </c>
    </row>
    <row r="101" spans="2:28" ht="37.5" customHeight="1">
      <c r="B101" s="13">
        <f t="shared" si="4"/>
        <v>68</v>
      </c>
      <c r="C101" s="606"/>
      <c r="D101" s="607"/>
      <c r="E101" s="607"/>
      <c r="F101" s="607"/>
      <c r="G101" s="607"/>
      <c r="H101" s="607"/>
      <c r="I101" s="607"/>
      <c r="J101" s="607"/>
      <c r="K101" s="607"/>
      <c r="L101" s="608"/>
      <c r="M101" s="662"/>
      <c r="N101" s="662"/>
      <c r="O101" s="662"/>
      <c r="P101" s="662"/>
      <c r="Q101" s="662"/>
      <c r="R101" s="678"/>
      <c r="S101" s="679"/>
      <c r="T101" s="679"/>
      <c r="U101" s="679"/>
      <c r="V101" s="680"/>
      <c r="W101" s="609"/>
      <c r="X101" s="610"/>
      <c r="Y101" s="610"/>
      <c r="Z101" s="611"/>
      <c r="AA101" s="612"/>
      <c r="AB101" s="590" t="str">
        <f t="shared" si="3"/>
        <v/>
      </c>
    </row>
    <row r="102" spans="2:28" ht="37.5" customHeight="1">
      <c r="B102" s="13">
        <f t="shared" si="4"/>
        <v>69</v>
      </c>
      <c r="C102" s="606"/>
      <c r="D102" s="607"/>
      <c r="E102" s="607"/>
      <c r="F102" s="607"/>
      <c r="G102" s="607"/>
      <c r="H102" s="607"/>
      <c r="I102" s="607"/>
      <c r="J102" s="607"/>
      <c r="K102" s="607"/>
      <c r="L102" s="608"/>
      <c r="M102" s="662"/>
      <c r="N102" s="662"/>
      <c r="O102" s="662"/>
      <c r="P102" s="662"/>
      <c r="Q102" s="662"/>
      <c r="R102" s="678"/>
      <c r="S102" s="679"/>
      <c r="T102" s="679"/>
      <c r="U102" s="679"/>
      <c r="V102" s="680"/>
      <c r="W102" s="609"/>
      <c r="X102" s="610"/>
      <c r="Y102" s="610"/>
      <c r="Z102" s="611"/>
      <c r="AA102" s="612"/>
      <c r="AB102" s="590" t="str">
        <f t="shared" si="3"/>
        <v/>
      </c>
    </row>
    <row r="103" spans="2:28" ht="37.5" customHeight="1">
      <c r="B103" s="13">
        <f t="shared" si="4"/>
        <v>70</v>
      </c>
      <c r="C103" s="606"/>
      <c r="D103" s="607"/>
      <c r="E103" s="607"/>
      <c r="F103" s="607"/>
      <c r="G103" s="607"/>
      <c r="H103" s="607"/>
      <c r="I103" s="607"/>
      <c r="J103" s="607"/>
      <c r="K103" s="607"/>
      <c r="L103" s="608"/>
      <c r="M103" s="662"/>
      <c r="N103" s="662"/>
      <c r="O103" s="662"/>
      <c r="P103" s="662"/>
      <c r="Q103" s="662"/>
      <c r="R103" s="678"/>
      <c r="S103" s="679"/>
      <c r="T103" s="679"/>
      <c r="U103" s="679"/>
      <c r="V103" s="680"/>
      <c r="W103" s="609"/>
      <c r="X103" s="610"/>
      <c r="Y103" s="610"/>
      <c r="Z103" s="611"/>
      <c r="AA103" s="612"/>
      <c r="AB103" s="590" t="str">
        <f t="shared" si="3"/>
        <v/>
      </c>
    </row>
    <row r="104" spans="2:28" ht="37.5" customHeight="1">
      <c r="B104" s="13">
        <f t="shared" si="4"/>
        <v>71</v>
      </c>
      <c r="C104" s="606"/>
      <c r="D104" s="607"/>
      <c r="E104" s="607"/>
      <c r="F104" s="607"/>
      <c r="G104" s="607"/>
      <c r="H104" s="607"/>
      <c r="I104" s="607"/>
      <c r="J104" s="607"/>
      <c r="K104" s="607"/>
      <c r="L104" s="608"/>
      <c r="M104" s="662"/>
      <c r="N104" s="662"/>
      <c r="O104" s="662"/>
      <c r="P104" s="662"/>
      <c r="Q104" s="662"/>
      <c r="R104" s="678"/>
      <c r="S104" s="679"/>
      <c r="T104" s="679"/>
      <c r="U104" s="679"/>
      <c r="V104" s="680"/>
      <c r="W104" s="609"/>
      <c r="X104" s="610"/>
      <c r="Y104" s="610"/>
      <c r="Z104" s="611"/>
      <c r="AA104" s="612"/>
      <c r="AB104" s="590" t="str">
        <f t="shared" si="3"/>
        <v/>
      </c>
    </row>
    <row r="105" spans="2:28" ht="37.5" customHeight="1">
      <c r="B105" s="13">
        <f t="shared" si="4"/>
        <v>72</v>
      </c>
      <c r="C105" s="606"/>
      <c r="D105" s="607"/>
      <c r="E105" s="607"/>
      <c r="F105" s="607"/>
      <c r="G105" s="607"/>
      <c r="H105" s="607"/>
      <c r="I105" s="607"/>
      <c r="J105" s="607"/>
      <c r="K105" s="607"/>
      <c r="L105" s="608"/>
      <c r="M105" s="662"/>
      <c r="N105" s="662"/>
      <c r="O105" s="662"/>
      <c r="P105" s="662"/>
      <c r="Q105" s="662"/>
      <c r="R105" s="678"/>
      <c r="S105" s="679"/>
      <c r="T105" s="679"/>
      <c r="U105" s="679"/>
      <c r="V105" s="680"/>
      <c r="W105" s="609"/>
      <c r="X105" s="610"/>
      <c r="Y105" s="610"/>
      <c r="Z105" s="611"/>
      <c r="AA105" s="612"/>
      <c r="AB105" s="590" t="str">
        <f t="shared" si="3"/>
        <v/>
      </c>
    </row>
    <row r="106" spans="2:28" ht="37.5" customHeight="1">
      <c r="B106" s="13">
        <f t="shared" si="4"/>
        <v>73</v>
      </c>
      <c r="C106" s="606"/>
      <c r="D106" s="607"/>
      <c r="E106" s="607"/>
      <c r="F106" s="607"/>
      <c r="G106" s="607"/>
      <c r="H106" s="607"/>
      <c r="I106" s="607"/>
      <c r="J106" s="607"/>
      <c r="K106" s="607"/>
      <c r="L106" s="608"/>
      <c r="M106" s="662"/>
      <c r="N106" s="662"/>
      <c r="O106" s="662"/>
      <c r="P106" s="662"/>
      <c r="Q106" s="662"/>
      <c r="R106" s="678"/>
      <c r="S106" s="679"/>
      <c r="T106" s="679"/>
      <c r="U106" s="679"/>
      <c r="V106" s="680"/>
      <c r="W106" s="609"/>
      <c r="X106" s="610"/>
      <c r="Y106" s="610"/>
      <c r="Z106" s="611"/>
      <c r="AA106" s="612"/>
      <c r="AB106" s="590" t="str">
        <f t="shared" si="3"/>
        <v/>
      </c>
    </row>
    <row r="107" spans="2:28" ht="37.5" customHeight="1">
      <c r="B107" s="13">
        <f t="shared" si="4"/>
        <v>74</v>
      </c>
      <c r="C107" s="606"/>
      <c r="D107" s="607"/>
      <c r="E107" s="607"/>
      <c r="F107" s="607"/>
      <c r="G107" s="607"/>
      <c r="H107" s="607"/>
      <c r="I107" s="607"/>
      <c r="J107" s="607"/>
      <c r="K107" s="607"/>
      <c r="L107" s="608"/>
      <c r="M107" s="662"/>
      <c r="N107" s="662"/>
      <c r="O107" s="662"/>
      <c r="P107" s="662"/>
      <c r="Q107" s="662"/>
      <c r="R107" s="678"/>
      <c r="S107" s="679"/>
      <c r="T107" s="679"/>
      <c r="U107" s="679"/>
      <c r="V107" s="680"/>
      <c r="W107" s="609"/>
      <c r="X107" s="610"/>
      <c r="Y107" s="610"/>
      <c r="Z107" s="611"/>
      <c r="AA107" s="612"/>
      <c r="AB107" s="590" t="str">
        <f t="shared" si="3"/>
        <v/>
      </c>
    </row>
    <row r="108" spans="2:28" ht="37.5" customHeight="1">
      <c r="B108" s="13">
        <f t="shared" si="4"/>
        <v>75</v>
      </c>
      <c r="C108" s="606"/>
      <c r="D108" s="607"/>
      <c r="E108" s="607"/>
      <c r="F108" s="607"/>
      <c r="G108" s="607"/>
      <c r="H108" s="607"/>
      <c r="I108" s="607"/>
      <c r="J108" s="607"/>
      <c r="K108" s="607"/>
      <c r="L108" s="608"/>
      <c r="M108" s="662"/>
      <c r="N108" s="662"/>
      <c r="O108" s="662"/>
      <c r="P108" s="662"/>
      <c r="Q108" s="662"/>
      <c r="R108" s="678"/>
      <c r="S108" s="679"/>
      <c r="T108" s="679"/>
      <c r="U108" s="679"/>
      <c r="V108" s="680"/>
      <c r="W108" s="609"/>
      <c r="X108" s="610"/>
      <c r="Y108" s="610"/>
      <c r="Z108" s="611"/>
      <c r="AA108" s="612"/>
      <c r="AB108" s="590" t="str">
        <f t="shared" si="3"/>
        <v/>
      </c>
    </row>
    <row r="109" spans="2:28" ht="37.5" customHeight="1">
      <c r="B109" s="13">
        <f t="shared" si="4"/>
        <v>76</v>
      </c>
      <c r="C109" s="606"/>
      <c r="D109" s="607"/>
      <c r="E109" s="607"/>
      <c r="F109" s="607"/>
      <c r="G109" s="607"/>
      <c r="H109" s="607"/>
      <c r="I109" s="607"/>
      <c r="J109" s="607"/>
      <c r="K109" s="607"/>
      <c r="L109" s="608"/>
      <c r="M109" s="662"/>
      <c r="N109" s="662"/>
      <c r="O109" s="662"/>
      <c r="P109" s="662"/>
      <c r="Q109" s="662"/>
      <c r="R109" s="678"/>
      <c r="S109" s="679"/>
      <c r="T109" s="679"/>
      <c r="U109" s="679"/>
      <c r="V109" s="680"/>
      <c r="W109" s="609"/>
      <c r="X109" s="610"/>
      <c r="Y109" s="610"/>
      <c r="Z109" s="611"/>
      <c r="AA109" s="612"/>
      <c r="AB109" s="590" t="str">
        <f t="shared" si="3"/>
        <v/>
      </c>
    </row>
    <row r="110" spans="2:28" ht="37.5" customHeight="1">
      <c r="B110" s="13">
        <f t="shared" si="4"/>
        <v>77</v>
      </c>
      <c r="C110" s="606"/>
      <c r="D110" s="607"/>
      <c r="E110" s="607"/>
      <c r="F110" s="607"/>
      <c r="G110" s="607"/>
      <c r="H110" s="607"/>
      <c r="I110" s="607"/>
      <c r="J110" s="607"/>
      <c r="K110" s="607"/>
      <c r="L110" s="608"/>
      <c r="M110" s="662"/>
      <c r="N110" s="662"/>
      <c r="O110" s="662"/>
      <c r="P110" s="662"/>
      <c r="Q110" s="662"/>
      <c r="R110" s="678"/>
      <c r="S110" s="679"/>
      <c r="T110" s="679"/>
      <c r="U110" s="679"/>
      <c r="V110" s="680"/>
      <c r="W110" s="609"/>
      <c r="X110" s="610"/>
      <c r="Y110" s="610"/>
      <c r="Z110" s="611"/>
      <c r="AA110" s="612"/>
      <c r="AB110" s="590" t="str">
        <f t="shared" si="3"/>
        <v/>
      </c>
    </row>
    <row r="111" spans="2:28" ht="37.5" customHeight="1">
      <c r="B111" s="13">
        <f t="shared" si="4"/>
        <v>78</v>
      </c>
      <c r="C111" s="606"/>
      <c r="D111" s="607"/>
      <c r="E111" s="607"/>
      <c r="F111" s="607"/>
      <c r="G111" s="607"/>
      <c r="H111" s="607"/>
      <c r="I111" s="607"/>
      <c r="J111" s="607"/>
      <c r="K111" s="607"/>
      <c r="L111" s="608"/>
      <c r="M111" s="662"/>
      <c r="N111" s="662"/>
      <c r="O111" s="662"/>
      <c r="P111" s="662"/>
      <c r="Q111" s="662"/>
      <c r="R111" s="678"/>
      <c r="S111" s="679"/>
      <c r="T111" s="679"/>
      <c r="U111" s="679"/>
      <c r="V111" s="680"/>
      <c r="W111" s="609"/>
      <c r="X111" s="610"/>
      <c r="Y111" s="610"/>
      <c r="Z111" s="611"/>
      <c r="AA111" s="612"/>
      <c r="AB111" s="590" t="str">
        <f t="shared" si="3"/>
        <v/>
      </c>
    </row>
    <row r="112" spans="2:28" ht="37.5" customHeight="1">
      <c r="B112" s="13">
        <f t="shared" si="4"/>
        <v>79</v>
      </c>
      <c r="C112" s="606"/>
      <c r="D112" s="607"/>
      <c r="E112" s="607"/>
      <c r="F112" s="607"/>
      <c r="G112" s="607"/>
      <c r="H112" s="607"/>
      <c r="I112" s="607"/>
      <c r="J112" s="607"/>
      <c r="K112" s="607"/>
      <c r="L112" s="608"/>
      <c r="M112" s="662"/>
      <c r="N112" s="662"/>
      <c r="O112" s="662"/>
      <c r="P112" s="662"/>
      <c r="Q112" s="662"/>
      <c r="R112" s="678"/>
      <c r="S112" s="679"/>
      <c r="T112" s="679"/>
      <c r="U112" s="679"/>
      <c r="V112" s="680"/>
      <c r="W112" s="609"/>
      <c r="X112" s="610"/>
      <c r="Y112" s="610"/>
      <c r="Z112" s="611"/>
      <c r="AA112" s="612"/>
      <c r="AB112" s="590" t="str">
        <f t="shared" si="3"/>
        <v/>
      </c>
    </row>
    <row r="113" spans="2:28" ht="37.5" customHeight="1">
      <c r="B113" s="13">
        <f t="shared" si="4"/>
        <v>80</v>
      </c>
      <c r="C113" s="606"/>
      <c r="D113" s="607"/>
      <c r="E113" s="607"/>
      <c r="F113" s="607"/>
      <c r="G113" s="607"/>
      <c r="H113" s="607"/>
      <c r="I113" s="607"/>
      <c r="J113" s="607"/>
      <c r="K113" s="607"/>
      <c r="L113" s="608"/>
      <c r="M113" s="662"/>
      <c r="N113" s="662"/>
      <c r="O113" s="662"/>
      <c r="P113" s="662"/>
      <c r="Q113" s="662"/>
      <c r="R113" s="678"/>
      <c r="S113" s="679"/>
      <c r="T113" s="679"/>
      <c r="U113" s="679"/>
      <c r="V113" s="680"/>
      <c r="W113" s="609"/>
      <c r="X113" s="610"/>
      <c r="Y113" s="610"/>
      <c r="Z113" s="611"/>
      <c r="AA113" s="612"/>
      <c r="AB113" s="590" t="str">
        <f t="shared" si="3"/>
        <v/>
      </c>
    </row>
    <row r="114" spans="2:28" ht="37.5" customHeight="1">
      <c r="B114" s="13">
        <f t="shared" si="4"/>
        <v>81</v>
      </c>
      <c r="C114" s="606"/>
      <c r="D114" s="607"/>
      <c r="E114" s="607"/>
      <c r="F114" s="607"/>
      <c r="G114" s="607"/>
      <c r="H114" s="607"/>
      <c r="I114" s="607"/>
      <c r="J114" s="607"/>
      <c r="K114" s="607"/>
      <c r="L114" s="608"/>
      <c r="M114" s="662"/>
      <c r="N114" s="662"/>
      <c r="O114" s="662"/>
      <c r="P114" s="662"/>
      <c r="Q114" s="662"/>
      <c r="R114" s="678"/>
      <c r="S114" s="679"/>
      <c r="T114" s="679"/>
      <c r="U114" s="679"/>
      <c r="V114" s="680"/>
      <c r="W114" s="609"/>
      <c r="X114" s="610"/>
      <c r="Y114" s="610"/>
      <c r="Z114" s="611"/>
      <c r="AA114" s="612"/>
      <c r="AB114" s="590" t="str">
        <f t="shared" si="3"/>
        <v/>
      </c>
    </row>
    <row r="115" spans="2:28" ht="37.5" customHeight="1">
      <c r="B115" s="13">
        <f t="shared" si="4"/>
        <v>82</v>
      </c>
      <c r="C115" s="606"/>
      <c r="D115" s="607"/>
      <c r="E115" s="607"/>
      <c r="F115" s="607"/>
      <c r="G115" s="607"/>
      <c r="H115" s="607"/>
      <c r="I115" s="607"/>
      <c r="J115" s="607"/>
      <c r="K115" s="607"/>
      <c r="L115" s="608"/>
      <c r="M115" s="662"/>
      <c r="N115" s="662"/>
      <c r="O115" s="662"/>
      <c r="P115" s="662"/>
      <c r="Q115" s="662"/>
      <c r="R115" s="678"/>
      <c r="S115" s="679"/>
      <c r="T115" s="679"/>
      <c r="U115" s="679"/>
      <c r="V115" s="680"/>
      <c r="W115" s="609"/>
      <c r="X115" s="610"/>
      <c r="Y115" s="610"/>
      <c r="Z115" s="611"/>
      <c r="AA115" s="612"/>
      <c r="AB115" s="590" t="str">
        <f t="shared" si="3"/>
        <v/>
      </c>
    </row>
    <row r="116" spans="2:28" ht="37.5" customHeight="1">
      <c r="B116" s="13">
        <f t="shared" si="4"/>
        <v>83</v>
      </c>
      <c r="C116" s="606"/>
      <c r="D116" s="607"/>
      <c r="E116" s="607"/>
      <c r="F116" s="607"/>
      <c r="G116" s="607"/>
      <c r="H116" s="607"/>
      <c r="I116" s="607"/>
      <c r="J116" s="607"/>
      <c r="K116" s="607"/>
      <c r="L116" s="608"/>
      <c r="M116" s="662"/>
      <c r="N116" s="662"/>
      <c r="O116" s="662"/>
      <c r="P116" s="662"/>
      <c r="Q116" s="662"/>
      <c r="R116" s="678"/>
      <c r="S116" s="679"/>
      <c r="T116" s="679"/>
      <c r="U116" s="679"/>
      <c r="V116" s="680"/>
      <c r="W116" s="609"/>
      <c r="X116" s="610"/>
      <c r="Y116" s="610"/>
      <c r="Z116" s="611"/>
      <c r="AA116" s="612"/>
      <c r="AB116" s="590" t="str">
        <f t="shared" si="3"/>
        <v/>
      </c>
    </row>
    <row r="117" spans="2:28" ht="37.5" customHeight="1">
      <c r="B117" s="13">
        <f t="shared" si="4"/>
        <v>84</v>
      </c>
      <c r="C117" s="606"/>
      <c r="D117" s="607"/>
      <c r="E117" s="607"/>
      <c r="F117" s="607"/>
      <c r="G117" s="607"/>
      <c r="H117" s="607"/>
      <c r="I117" s="607"/>
      <c r="J117" s="607"/>
      <c r="K117" s="607"/>
      <c r="L117" s="608"/>
      <c r="M117" s="662"/>
      <c r="N117" s="662"/>
      <c r="O117" s="662"/>
      <c r="P117" s="662"/>
      <c r="Q117" s="662"/>
      <c r="R117" s="678"/>
      <c r="S117" s="679"/>
      <c r="T117" s="679"/>
      <c r="U117" s="679"/>
      <c r="V117" s="680"/>
      <c r="W117" s="609"/>
      <c r="X117" s="610"/>
      <c r="Y117" s="610"/>
      <c r="Z117" s="611"/>
      <c r="AA117" s="612"/>
      <c r="AB117" s="590" t="str">
        <f t="shared" si="3"/>
        <v/>
      </c>
    </row>
    <row r="118" spans="2:28" ht="37.5" customHeight="1">
      <c r="B118" s="13">
        <f t="shared" si="4"/>
        <v>85</v>
      </c>
      <c r="C118" s="606"/>
      <c r="D118" s="607"/>
      <c r="E118" s="607"/>
      <c r="F118" s="607"/>
      <c r="G118" s="607"/>
      <c r="H118" s="607"/>
      <c r="I118" s="607"/>
      <c r="J118" s="607"/>
      <c r="K118" s="607"/>
      <c r="L118" s="608"/>
      <c r="M118" s="662"/>
      <c r="N118" s="662"/>
      <c r="O118" s="662"/>
      <c r="P118" s="662"/>
      <c r="Q118" s="662"/>
      <c r="R118" s="678"/>
      <c r="S118" s="679"/>
      <c r="T118" s="679"/>
      <c r="U118" s="679"/>
      <c r="V118" s="680"/>
      <c r="W118" s="609"/>
      <c r="X118" s="610"/>
      <c r="Y118" s="610"/>
      <c r="Z118" s="611"/>
      <c r="AA118" s="612"/>
      <c r="AB118" s="590" t="str">
        <f t="shared" si="3"/>
        <v/>
      </c>
    </row>
    <row r="119" spans="2:28" ht="37.5" customHeight="1">
      <c r="B119" s="13">
        <f t="shared" si="4"/>
        <v>86</v>
      </c>
      <c r="C119" s="606"/>
      <c r="D119" s="607"/>
      <c r="E119" s="607"/>
      <c r="F119" s="607"/>
      <c r="G119" s="607"/>
      <c r="H119" s="607"/>
      <c r="I119" s="607"/>
      <c r="J119" s="607"/>
      <c r="K119" s="607"/>
      <c r="L119" s="608"/>
      <c r="M119" s="662"/>
      <c r="N119" s="662"/>
      <c r="O119" s="662"/>
      <c r="P119" s="662"/>
      <c r="Q119" s="662"/>
      <c r="R119" s="678"/>
      <c r="S119" s="679"/>
      <c r="T119" s="679"/>
      <c r="U119" s="679"/>
      <c r="V119" s="680"/>
      <c r="W119" s="609"/>
      <c r="X119" s="610"/>
      <c r="Y119" s="610"/>
      <c r="Z119" s="611"/>
      <c r="AA119" s="612"/>
      <c r="AB119" s="590" t="str">
        <f t="shared" si="3"/>
        <v/>
      </c>
    </row>
    <row r="120" spans="2:28" ht="37.5" customHeight="1">
      <c r="B120" s="13">
        <f t="shared" si="4"/>
        <v>87</v>
      </c>
      <c r="C120" s="606"/>
      <c r="D120" s="607"/>
      <c r="E120" s="607"/>
      <c r="F120" s="607"/>
      <c r="G120" s="607"/>
      <c r="H120" s="607"/>
      <c r="I120" s="607"/>
      <c r="J120" s="607"/>
      <c r="K120" s="607"/>
      <c r="L120" s="608"/>
      <c r="M120" s="662"/>
      <c r="N120" s="662"/>
      <c r="O120" s="662"/>
      <c r="P120" s="662"/>
      <c r="Q120" s="662"/>
      <c r="R120" s="678"/>
      <c r="S120" s="679"/>
      <c r="T120" s="679"/>
      <c r="U120" s="679"/>
      <c r="V120" s="680"/>
      <c r="W120" s="609"/>
      <c r="X120" s="610"/>
      <c r="Y120" s="610"/>
      <c r="Z120" s="611"/>
      <c r="AA120" s="612"/>
      <c r="AB120" s="590" t="str">
        <f t="shared" si="3"/>
        <v/>
      </c>
    </row>
    <row r="121" spans="2:28" ht="37.5" customHeight="1">
      <c r="B121" s="13">
        <f t="shared" si="4"/>
        <v>88</v>
      </c>
      <c r="C121" s="606"/>
      <c r="D121" s="607"/>
      <c r="E121" s="607"/>
      <c r="F121" s="607"/>
      <c r="G121" s="607"/>
      <c r="H121" s="607"/>
      <c r="I121" s="607"/>
      <c r="J121" s="607"/>
      <c r="K121" s="607"/>
      <c r="L121" s="608"/>
      <c r="M121" s="662"/>
      <c r="N121" s="662"/>
      <c r="O121" s="662"/>
      <c r="P121" s="662"/>
      <c r="Q121" s="662"/>
      <c r="R121" s="678"/>
      <c r="S121" s="679"/>
      <c r="T121" s="679"/>
      <c r="U121" s="679"/>
      <c r="V121" s="680"/>
      <c r="W121" s="609"/>
      <c r="X121" s="610"/>
      <c r="Y121" s="610"/>
      <c r="Z121" s="611"/>
      <c r="AA121" s="612"/>
      <c r="AB121" s="590" t="str">
        <f t="shared" si="3"/>
        <v/>
      </c>
    </row>
    <row r="122" spans="2:28" ht="37.5" customHeight="1">
      <c r="B122" s="13">
        <f t="shared" si="4"/>
        <v>89</v>
      </c>
      <c r="C122" s="606"/>
      <c r="D122" s="607"/>
      <c r="E122" s="607"/>
      <c r="F122" s="607"/>
      <c r="G122" s="607"/>
      <c r="H122" s="607"/>
      <c r="I122" s="607"/>
      <c r="J122" s="607"/>
      <c r="K122" s="607"/>
      <c r="L122" s="608"/>
      <c r="M122" s="662"/>
      <c r="N122" s="662"/>
      <c r="O122" s="662"/>
      <c r="P122" s="662"/>
      <c r="Q122" s="662"/>
      <c r="R122" s="678"/>
      <c r="S122" s="679"/>
      <c r="T122" s="679"/>
      <c r="U122" s="679"/>
      <c r="V122" s="680"/>
      <c r="W122" s="609"/>
      <c r="X122" s="610"/>
      <c r="Y122" s="610"/>
      <c r="Z122" s="611"/>
      <c r="AA122" s="612"/>
      <c r="AB122" s="590" t="str">
        <f t="shared" si="3"/>
        <v/>
      </c>
    </row>
    <row r="123" spans="2:28" ht="37.5" customHeight="1">
      <c r="B123" s="13">
        <f t="shared" si="4"/>
        <v>90</v>
      </c>
      <c r="C123" s="606"/>
      <c r="D123" s="607"/>
      <c r="E123" s="607"/>
      <c r="F123" s="607"/>
      <c r="G123" s="607"/>
      <c r="H123" s="607"/>
      <c r="I123" s="607"/>
      <c r="J123" s="607"/>
      <c r="K123" s="607"/>
      <c r="L123" s="608"/>
      <c r="M123" s="662"/>
      <c r="N123" s="662"/>
      <c r="O123" s="662"/>
      <c r="P123" s="662"/>
      <c r="Q123" s="662"/>
      <c r="R123" s="678"/>
      <c r="S123" s="679"/>
      <c r="T123" s="679"/>
      <c r="U123" s="679"/>
      <c r="V123" s="680"/>
      <c r="W123" s="609"/>
      <c r="X123" s="610"/>
      <c r="Y123" s="610"/>
      <c r="Z123" s="611"/>
      <c r="AA123" s="612"/>
      <c r="AB123" s="590" t="str">
        <f t="shared" si="3"/>
        <v/>
      </c>
    </row>
    <row r="124" spans="2:28" ht="37.5" customHeight="1">
      <c r="B124" s="13">
        <f t="shared" si="4"/>
        <v>91</v>
      </c>
      <c r="C124" s="606"/>
      <c r="D124" s="607"/>
      <c r="E124" s="607"/>
      <c r="F124" s="607"/>
      <c r="G124" s="607"/>
      <c r="H124" s="607"/>
      <c r="I124" s="607"/>
      <c r="J124" s="607"/>
      <c r="K124" s="607"/>
      <c r="L124" s="608"/>
      <c r="M124" s="662"/>
      <c r="N124" s="662"/>
      <c r="O124" s="662"/>
      <c r="P124" s="662"/>
      <c r="Q124" s="662"/>
      <c r="R124" s="678"/>
      <c r="S124" s="679"/>
      <c r="T124" s="679"/>
      <c r="U124" s="679"/>
      <c r="V124" s="680"/>
      <c r="W124" s="609"/>
      <c r="X124" s="610"/>
      <c r="Y124" s="610"/>
      <c r="Z124" s="611"/>
      <c r="AA124" s="612"/>
      <c r="AB124" s="590" t="str">
        <f t="shared" si="3"/>
        <v/>
      </c>
    </row>
    <row r="125" spans="2:28" ht="37.5" customHeight="1">
      <c r="B125" s="13">
        <f t="shared" si="4"/>
        <v>92</v>
      </c>
      <c r="C125" s="606"/>
      <c r="D125" s="607"/>
      <c r="E125" s="607"/>
      <c r="F125" s="607"/>
      <c r="G125" s="607"/>
      <c r="H125" s="607"/>
      <c r="I125" s="607"/>
      <c r="J125" s="607"/>
      <c r="K125" s="607"/>
      <c r="L125" s="608"/>
      <c r="M125" s="662"/>
      <c r="N125" s="662"/>
      <c r="O125" s="662"/>
      <c r="P125" s="662"/>
      <c r="Q125" s="662"/>
      <c r="R125" s="678"/>
      <c r="S125" s="679"/>
      <c r="T125" s="679"/>
      <c r="U125" s="679"/>
      <c r="V125" s="680"/>
      <c r="W125" s="609"/>
      <c r="X125" s="610"/>
      <c r="Y125" s="610"/>
      <c r="Z125" s="611"/>
      <c r="AA125" s="612"/>
      <c r="AB125" s="590" t="str">
        <f t="shared" si="3"/>
        <v/>
      </c>
    </row>
    <row r="126" spans="2:28" ht="37.5" customHeight="1">
      <c r="B126" s="13">
        <f t="shared" ref="B126:B131" si="5">B125+1</f>
        <v>93</v>
      </c>
      <c r="C126" s="606"/>
      <c r="D126" s="607"/>
      <c r="E126" s="607"/>
      <c r="F126" s="607"/>
      <c r="G126" s="607"/>
      <c r="H126" s="607"/>
      <c r="I126" s="607"/>
      <c r="J126" s="607"/>
      <c r="K126" s="607"/>
      <c r="L126" s="608"/>
      <c r="M126" s="662"/>
      <c r="N126" s="662"/>
      <c r="O126" s="662"/>
      <c r="P126" s="662"/>
      <c r="Q126" s="662"/>
      <c r="R126" s="678"/>
      <c r="S126" s="679"/>
      <c r="T126" s="679"/>
      <c r="U126" s="679"/>
      <c r="V126" s="680"/>
      <c r="W126" s="609"/>
      <c r="X126" s="610"/>
      <c r="Y126" s="610"/>
      <c r="Z126" s="611"/>
      <c r="AA126" s="612"/>
      <c r="AB126" s="590" t="str">
        <f t="shared" si="3"/>
        <v/>
      </c>
    </row>
    <row r="127" spans="2:28" ht="37.5" customHeight="1">
      <c r="B127" s="13">
        <f t="shared" si="5"/>
        <v>94</v>
      </c>
      <c r="C127" s="606"/>
      <c r="D127" s="607"/>
      <c r="E127" s="607"/>
      <c r="F127" s="607"/>
      <c r="G127" s="607"/>
      <c r="H127" s="607"/>
      <c r="I127" s="607"/>
      <c r="J127" s="607"/>
      <c r="K127" s="607"/>
      <c r="L127" s="608"/>
      <c r="M127" s="662"/>
      <c r="N127" s="662"/>
      <c r="O127" s="662"/>
      <c r="P127" s="662"/>
      <c r="Q127" s="662"/>
      <c r="R127" s="678"/>
      <c r="S127" s="679"/>
      <c r="T127" s="679"/>
      <c r="U127" s="679"/>
      <c r="V127" s="680"/>
      <c r="W127" s="609"/>
      <c r="X127" s="610"/>
      <c r="Y127" s="610"/>
      <c r="Z127" s="611"/>
      <c r="AA127" s="612"/>
      <c r="AB127" s="590" t="str">
        <f t="shared" si="3"/>
        <v/>
      </c>
    </row>
    <row r="128" spans="2:28" ht="37.5" customHeight="1">
      <c r="B128" s="13">
        <f t="shared" si="5"/>
        <v>95</v>
      </c>
      <c r="C128" s="606"/>
      <c r="D128" s="607"/>
      <c r="E128" s="607"/>
      <c r="F128" s="607"/>
      <c r="G128" s="607"/>
      <c r="H128" s="607"/>
      <c r="I128" s="607"/>
      <c r="J128" s="607"/>
      <c r="K128" s="607"/>
      <c r="L128" s="608"/>
      <c r="M128" s="662"/>
      <c r="N128" s="662"/>
      <c r="O128" s="662"/>
      <c r="P128" s="662"/>
      <c r="Q128" s="662"/>
      <c r="R128" s="678"/>
      <c r="S128" s="679"/>
      <c r="T128" s="679"/>
      <c r="U128" s="679"/>
      <c r="V128" s="680"/>
      <c r="W128" s="609"/>
      <c r="X128" s="610"/>
      <c r="Y128" s="610"/>
      <c r="Z128" s="611"/>
      <c r="AA128" s="612"/>
      <c r="AB128" s="590" t="str">
        <f t="shared" si="3"/>
        <v/>
      </c>
    </row>
    <row r="129" spans="1:28" ht="37.5" customHeight="1">
      <c r="B129" s="13">
        <f t="shared" si="5"/>
        <v>96</v>
      </c>
      <c r="C129" s="606"/>
      <c r="D129" s="607"/>
      <c r="E129" s="607"/>
      <c r="F129" s="607"/>
      <c r="G129" s="607"/>
      <c r="H129" s="607"/>
      <c r="I129" s="607"/>
      <c r="J129" s="607"/>
      <c r="K129" s="607"/>
      <c r="L129" s="608"/>
      <c r="M129" s="662"/>
      <c r="N129" s="662"/>
      <c r="O129" s="662"/>
      <c r="P129" s="662"/>
      <c r="Q129" s="662"/>
      <c r="R129" s="678"/>
      <c r="S129" s="679"/>
      <c r="T129" s="679"/>
      <c r="U129" s="679"/>
      <c r="V129" s="680"/>
      <c r="W129" s="609"/>
      <c r="X129" s="610"/>
      <c r="Y129" s="610"/>
      <c r="Z129" s="611"/>
      <c r="AA129" s="612"/>
      <c r="AB129" s="590" t="str">
        <f t="shared" si="3"/>
        <v/>
      </c>
    </row>
    <row r="130" spans="1:28" ht="37.5" customHeight="1">
      <c r="B130" s="13">
        <f t="shared" si="5"/>
        <v>97</v>
      </c>
      <c r="C130" s="606"/>
      <c r="D130" s="607"/>
      <c r="E130" s="607"/>
      <c r="F130" s="607"/>
      <c r="G130" s="607"/>
      <c r="H130" s="607"/>
      <c r="I130" s="607"/>
      <c r="J130" s="607"/>
      <c r="K130" s="607"/>
      <c r="L130" s="608"/>
      <c r="M130" s="662"/>
      <c r="N130" s="662"/>
      <c r="O130" s="662"/>
      <c r="P130" s="662"/>
      <c r="Q130" s="662"/>
      <c r="R130" s="678"/>
      <c r="S130" s="679"/>
      <c r="T130" s="679"/>
      <c r="U130" s="679"/>
      <c r="V130" s="680"/>
      <c r="W130" s="609"/>
      <c r="X130" s="610"/>
      <c r="Y130" s="610"/>
      <c r="Z130" s="611"/>
      <c r="AA130" s="612"/>
      <c r="AB130" s="590" t="str">
        <f t="shared" si="3"/>
        <v/>
      </c>
    </row>
    <row r="131" spans="1:28" ht="37.5" customHeight="1">
      <c r="B131" s="13">
        <f t="shared" si="5"/>
        <v>98</v>
      </c>
      <c r="C131" s="606"/>
      <c r="D131" s="607"/>
      <c r="E131" s="607"/>
      <c r="F131" s="607"/>
      <c r="G131" s="607"/>
      <c r="H131" s="607"/>
      <c r="I131" s="607"/>
      <c r="J131" s="607"/>
      <c r="K131" s="607"/>
      <c r="L131" s="608"/>
      <c r="M131" s="662"/>
      <c r="N131" s="662"/>
      <c r="O131" s="662"/>
      <c r="P131" s="662"/>
      <c r="Q131" s="662"/>
      <c r="R131" s="678"/>
      <c r="S131" s="679"/>
      <c r="T131" s="679"/>
      <c r="U131" s="679"/>
      <c r="V131" s="680"/>
      <c r="W131" s="609"/>
      <c r="X131" s="610"/>
      <c r="Y131" s="610"/>
      <c r="Z131" s="611"/>
      <c r="AA131" s="612"/>
      <c r="AB131" s="590" t="str">
        <f t="shared" si="3"/>
        <v/>
      </c>
    </row>
    <row r="132" spans="1:28" ht="37.5" customHeight="1">
      <c r="B132" s="13">
        <f t="shared" ref="B132:B133" si="6">B131+1</f>
        <v>99</v>
      </c>
      <c r="C132" s="606"/>
      <c r="D132" s="607"/>
      <c r="E132" s="607"/>
      <c r="F132" s="607"/>
      <c r="G132" s="607"/>
      <c r="H132" s="607"/>
      <c r="I132" s="607"/>
      <c r="J132" s="607"/>
      <c r="K132" s="607"/>
      <c r="L132" s="608"/>
      <c r="M132" s="662"/>
      <c r="N132" s="662"/>
      <c r="O132" s="662"/>
      <c r="P132" s="662"/>
      <c r="Q132" s="662"/>
      <c r="R132" s="678"/>
      <c r="S132" s="679"/>
      <c r="T132" s="679"/>
      <c r="U132" s="679"/>
      <c r="V132" s="680"/>
      <c r="W132" s="609"/>
      <c r="X132" s="610"/>
      <c r="Y132" s="610"/>
      <c r="Z132" s="611"/>
      <c r="AA132" s="612"/>
      <c r="AB132" s="590" t="str">
        <f t="shared" si="3"/>
        <v/>
      </c>
    </row>
    <row r="133" spans="1:28" ht="37.5" customHeight="1" thickBot="1">
      <c r="B133" s="13">
        <f t="shared" si="6"/>
        <v>100</v>
      </c>
      <c r="C133" s="613"/>
      <c r="D133" s="614"/>
      <c r="E133" s="614"/>
      <c r="F133" s="614"/>
      <c r="G133" s="614"/>
      <c r="H133" s="614"/>
      <c r="I133" s="614"/>
      <c r="J133" s="614"/>
      <c r="K133" s="614"/>
      <c r="L133" s="615"/>
      <c r="M133" s="681"/>
      <c r="N133" s="681"/>
      <c r="O133" s="681"/>
      <c r="P133" s="681"/>
      <c r="Q133" s="681"/>
      <c r="R133" s="704"/>
      <c r="S133" s="705"/>
      <c r="T133" s="705"/>
      <c r="U133" s="705"/>
      <c r="V133" s="706"/>
      <c r="W133" s="616"/>
      <c r="X133" s="617"/>
      <c r="Y133" s="637"/>
      <c r="Z133" s="618"/>
      <c r="AA133" s="619"/>
      <c r="AB133" s="591" t="str">
        <f t="shared" si="3"/>
        <v/>
      </c>
    </row>
    <row r="134" spans="1:28" ht="4.5" customHeight="1">
      <c r="A134" s="12"/>
    </row>
    <row r="135" spans="1:28" ht="28.5" customHeight="1">
      <c r="B135" s="19"/>
      <c r="C135" s="683"/>
      <c r="D135" s="683"/>
      <c r="E135" s="683"/>
      <c r="F135" s="683"/>
      <c r="G135" s="683"/>
      <c r="H135" s="683"/>
      <c r="I135" s="683"/>
      <c r="J135" s="683"/>
      <c r="K135" s="683"/>
      <c r="L135" s="683"/>
      <c r="M135" s="683"/>
      <c r="N135" s="683"/>
      <c r="O135" s="683"/>
      <c r="P135" s="683"/>
      <c r="Q135" s="683"/>
      <c r="R135" s="683"/>
      <c r="S135" s="683"/>
      <c r="T135" s="683"/>
      <c r="U135" s="683"/>
      <c r="V135" s="683"/>
      <c r="W135" s="683"/>
      <c r="X135" s="683"/>
      <c r="Y135" s="683"/>
      <c r="Z135" s="683"/>
      <c r="AA135" s="683"/>
      <c r="AB135" s="683"/>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tabSelected="1" view="pageBreakPreview" zoomScale="115" zoomScaleNormal="120" zoomScaleSheetLayoutView="115" workbookViewId="0">
      <selection activeCell="AK1" sqref="AK1"/>
    </sheetView>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463</v>
      </c>
      <c r="Y1" s="767" t="s">
        <v>85</v>
      </c>
      <c r="Z1" s="767"/>
      <c r="AA1" s="767"/>
      <c r="AB1" s="767"/>
      <c r="AC1" s="767" t="str">
        <f>IF(基本情報入力シート!C11="","",基本情報入力シート!C11)</f>
        <v/>
      </c>
      <c r="AD1" s="767"/>
      <c r="AE1" s="767"/>
      <c r="AF1" s="767"/>
      <c r="AG1" s="767"/>
      <c r="AH1" s="767"/>
      <c r="AI1" s="767"/>
      <c r="AJ1" s="767"/>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291</v>
      </c>
      <c r="Y4" s="988"/>
      <c r="Z4" s="988"/>
      <c r="AA4" s="59" t="s">
        <v>17</v>
      </c>
      <c r="AE4" s="59"/>
      <c r="AH4" s="59"/>
      <c r="AI4" s="59"/>
      <c r="AJ4" s="33"/>
    </row>
    <row r="5" spans="1:46" ht="16.5" customHeight="1">
      <c r="A5" s="984" t="s">
        <v>385</v>
      </c>
      <c r="B5" s="984"/>
      <c r="C5" s="984"/>
      <c r="D5" s="984"/>
      <c r="E5" s="984"/>
      <c r="F5" s="984"/>
      <c r="G5" s="984"/>
      <c r="H5" s="984"/>
      <c r="I5" s="984"/>
      <c r="J5" s="984"/>
      <c r="K5" s="984"/>
      <c r="L5" s="984"/>
      <c r="M5" s="984"/>
      <c r="N5" s="984"/>
      <c r="O5" s="984"/>
      <c r="P5" s="984"/>
      <c r="Q5" s="984"/>
      <c r="R5" s="984"/>
      <c r="S5" s="984"/>
      <c r="T5" s="984"/>
      <c r="U5" s="984"/>
      <c r="V5" s="984"/>
      <c r="W5" s="984"/>
      <c r="X5" s="984"/>
      <c r="Y5" s="984"/>
      <c r="Z5" s="984"/>
      <c r="AA5" s="984"/>
      <c r="AB5" s="984"/>
      <c r="AC5" s="984"/>
      <c r="AD5" s="984"/>
      <c r="AE5" s="984"/>
      <c r="AF5" s="984"/>
      <c r="AG5" s="984"/>
      <c r="AH5" s="984"/>
      <c r="AI5" s="984"/>
      <c r="AJ5" s="984"/>
    </row>
    <row r="6" spans="1:46" ht="6" customHeight="1"/>
    <row r="7" spans="1:46" ht="15" customHeight="1">
      <c r="A7" s="61" t="s">
        <v>166</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760" t="s">
        <v>126</v>
      </c>
      <c r="B9" s="761"/>
      <c r="C9" s="761"/>
      <c r="D9" s="761"/>
      <c r="E9" s="761"/>
      <c r="F9" s="762"/>
      <c r="G9" s="763" t="str">
        <f>IF(基本情報入力シート!M15="","",基本情報入力シート!M15)</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5" customFormat="1" ht="25.5" customHeight="1">
      <c r="A10" s="797" t="s">
        <v>125</v>
      </c>
      <c r="B10" s="798"/>
      <c r="C10" s="798"/>
      <c r="D10" s="798"/>
      <c r="E10" s="798"/>
      <c r="F10" s="799"/>
      <c r="G10" s="765" t="str">
        <f>IF(基本情報入力シート!M16="","",基本情報入力シート!M16)</f>
        <v/>
      </c>
      <c r="H10" s="765"/>
      <c r="I10" s="765"/>
      <c r="J10" s="765"/>
      <c r="K10" s="765"/>
      <c r="L10" s="765"/>
      <c r="M10" s="765"/>
      <c r="N10" s="765"/>
      <c r="O10" s="765"/>
      <c r="P10" s="765"/>
      <c r="Q10" s="765"/>
      <c r="R10" s="765"/>
      <c r="S10" s="765"/>
      <c r="T10" s="765"/>
      <c r="U10" s="765"/>
      <c r="V10" s="765"/>
      <c r="W10" s="765"/>
      <c r="X10" s="765"/>
      <c r="Y10" s="765"/>
      <c r="Z10" s="765"/>
      <c r="AA10" s="765"/>
      <c r="AB10" s="765"/>
      <c r="AC10" s="765"/>
      <c r="AD10" s="765"/>
      <c r="AE10" s="765"/>
      <c r="AF10" s="765"/>
      <c r="AG10" s="765"/>
      <c r="AH10" s="765"/>
      <c r="AI10" s="765"/>
      <c r="AJ10" s="766"/>
    </row>
    <row r="11" spans="1:46" s="65" customFormat="1" ht="12.75" customHeight="1">
      <c r="A11" s="779" t="s">
        <v>129</v>
      </c>
      <c r="B11" s="780"/>
      <c r="C11" s="780"/>
      <c r="D11" s="780"/>
      <c r="E11" s="780"/>
      <c r="F11" s="781"/>
      <c r="G11" s="66" t="s">
        <v>7</v>
      </c>
      <c r="H11" s="989" t="str">
        <f>IF(基本情報入力シート!AD17="","",基本情報入力シート!AD17)</f>
        <v>－</v>
      </c>
      <c r="I11" s="989"/>
      <c r="J11" s="989"/>
      <c r="K11" s="989"/>
      <c r="L11" s="989"/>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782"/>
      <c r="B12" s="783"/>
      <c r="C12" s="783"/>
      <c r="D12" s="783"/>
      <c r="E12" s="783"/>
      <c r="F12" s="784"/>
      <c r="G12" s="775" t="str">
        <f>IF(基本情報入力シート!M18="","",基本情報入力シート!M18)</f>
        <v/>
      </c>
      <c r="H12" s="776"/>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7"/>
    </row>
    <row r="13" spans="1:46" s="65" customFormat="1" ht="16.5" customHeight="1">
      <c r="A13" s="782"/>
      <c r="B13" s="783"/>
      <c r="C13" s="783"/>
      <c r="D13" s="783"/>
      <c r="E13" s="783"/>
      <c r="F13" s="784"/>
      <c r="G13" s="778" t="str">
        <f>IF(基本情報入力シート!M19="","",基本情報入力シート!M19)</f>
        <v/>
      </c>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4"/>
    </row>
    <row r="14" spans="1:46" s="65" customFormat="1" ht="12">
      <c r="A14" s="785" t="s">
        <v>126</v>
      </c>
      <c r="B14" s="786"/>
      <c r="C14" s="786"/>
      <c r="D14" s="786"/>
      <c r="E14" s="786"/>
      <c r="F14" s="787"/>
      <c r="G14" s="771" t="str">
        <f>IF(基本情報入力シート!M22="","",基本情報入力シート!M22)</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5" customFormat="1" ht="25.5" customHeight="1">
      <c r="A15" s="782" t="s">
        <v>124</v>
      </c>
      <c r="B15" s="783"/>
      <c r="C15" s="783"/>
      <c r="D15" s="783"/>
      <c r="E15" s="783"/>
      <c r="F15" s="784"/>
      <c r="G15" s="773" t="str">
        <f>IF(基本情報入力シート!M23="","",基本情報入力シート!M23)</f>
        <v/>
      </c>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4"/>
    </row>
    <row r="16" spans="1:46" s="65" customFormat="1" ht="15" customHeight="1">
      <c r="A16" s="768" t="s">
        <v>128</v>
      </c>
      <c r="B16" s="768"/>
      <c r="C16" s="768"/>
      <c r="D16" s="768"/>
      <c r="E16" s="768"/>
      <c r="F16" s="768"/>
      <c r="G16" s="788" t="s">
        <v>0</v>
      </c>
      <c r="H16" s="767"/>
      <c r="I16" s="767"/>
      <c r="J16" s="767"/>
      <c r="K16" s="769" t="str">
        <f>IF(基本情報入力シート!M24="","",基本情報入力シート!M24)</f>
        <v/>
      </c>
      <c r="L16" s="769"/>
      <c r="M16" s="769"/>
      <c r="N16" s="769"/>
      <c r="O16" s="769"/>
      <c r="P16" s="767" t="s">
        <v>1</v>
      </c>
      <c r="Q16" s="767"/>
      <c r="R16" s="767"/>
      <c r="S16" s="767"/>
      <c r="T16" s="769" t="str">
        <f>IF(基本情報入力シート!M25="","",基本情報入力シート!M25)</f>
        <v/>
      </c>
      <c r="U16" s="769"/>
      <c r="V16" s="769"/>
      <c r="W16" s="769"/>
      <c r="X16" s="769"/>
      <c r="Y16" s="767" t="s">
        <v>127</v>
      </c>
      <c r="Z16" s="767"/>
      <c r="AA16" s="767"/>
      <c r="AB16" s="767"/>
      <c r="AC16" s="770" t="str">
        <f>IF(基本情報入力シート!M26="","",基本情報入力シート!M26)</f>
        <v/>
      </c>
      <c r="AD16" s="770"/>
      <c r="AE16" s="770"/>
      <c r="AF16" s="770"/>
      <c r="AG16" s="770"/>
      <c r="AH16" s="770"/>
      <c r="AI16" s="770"/>
      <c r="AJ16" s="770"/>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294</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362</v>
      </c>
      <c r="AM19" s="196" t="s">
        <v>363</v>
      </c>
      <c r="AT19" s="70"/>
    </row>
    <row r="20" spans="1:46" ht="18" customHeight="1">
      <c r="A20" s="78"/>
      <c r="B20" s="79"/>
      <c r="C20" s="80" t="s">
        <v>292</v>
      </c>
      <c r="D20" s="81"/>
      <c r="E20" s="81"/>
      <c r="F20" s="81"/>
      <c r="G20" s="81"/>
      <c r="H20" s="81"/>
      <c r="I20" s="81"/>
      <c r="J20" s="81"/>
      <c r="K20" s="81"/>
      <c r="L20" s="82"/>
      <c r="M20" s="83"/>
      <c r="N20" s="83"/>
      <c r="O20" s="83"/>
      <c r="P20" s="84"/>
      <c r="S20" s="85"/>
      <c r="T20" s="54" t="s">
        <v>293</v>
      </c>
      <c r="U20" s="86"/>
      <c r="V20" s="86"/>
      <c r="W20" s="86"/>
      <c r="X20" s="86"/>
      <c r="Y20" s="86"/>
      <c r="Z20" s="86"/>
      <c r="AA20" s="86"/>
      <c r="AB20" s="87"/>
      <c r="AC20" s="86"/>
      <c r="AD20" s="86"/>
      <c r="AE20" s="86"/>
      <c r="AF20" s="86"/>
      <c r="AG20" s="86"/>
      <c r="AH20" s="86"/>
      <c r="AI20" s="88"/>
      <c r="AJ20" s="89"/>
      <c r="AK20" s="2"/>
      <c r="AL20" s="196" t="b">
        <v>0</v>
      </c>
      <c r="AM20" s="194" t="b">
        <v>0</v>
      </c>
      <c r="AT20" s="90"/>
    </row>
    <row r="21" spans="1:46" ht="5.0999999999999996" customHeight="1">
      <c r="A21" s="78"/>
      <c r="B21" s="586"/>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167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4" t="s">
        <v>154</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386</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28</v>
      </c>
      <c r="B28" s="579" t="s">
        <v>312</v>
      </c>
      <c r="C28" s="579"/>
      <c r="D28" s="579"/>
      <c r="E28" s="579"/>
      <c r="F28" s="579"/>
      <c r="G28" s="579"/>
      <c r="H28" s="579"/>
      <c r="I28" s="579"/>
      <c r="J28" s="579"/>
      <c r="K28" s="579"/>
      <c r="L28" s="102"/>
      <c r="M28" s="103" t="s">
        <v>57</v>
      </c>
      <c r="N28" s="733" t="s">
        <v>251</v>
      </c>
      <c r="O28" s="734"/>
      <c r="P28" s="734"/>
      <c r="Q28" s="734"/>
      <c r="R28" s="734"/>
      <c r="S28" s="734"/>
      <c r="T28" s="734"/>
      <c r="U28" s="734"/>
      <c r="V28" s="734"/>
      <c r="W28" s="734"/>
      <c r="X28" s="734"/>
      <c r="Y28" s="734"/>
      <c r="Z28" s="734"/>
      <c r="AA28" s="734"/>
      <c r="AB28" s="734"/>
      <c r="AC28" s="734"/>
      <c r="AD28" s="734"/>
      <c r="AE28" s="734"/>
      <c r="AF28" s="734"/>
      <c r="AG28" s="734"/>
      <c r="AH28" s="734"/>
      <c r="AI28" s="734"/>
      <c r="AJ28" s="735"/>
      <c r="AK28" s="58"/>
      <c r="AT28" s="90"/>
    </row>
    <row r="29" spans="1:46" ht="21" customHeight="1">
      <c r="A29" s="104" t="s">
        <v>10</v>
      </c>
      <c r="B29" s="579" t="s">
        <v>306</v>
      </c>
      <c r="C29" s="105"/>
      <c r="D29" s="105"/>
      <c r="E29" s="105"/>
      <c r="F29" s="105"/>
      <c r="G29" s="105"/>
      <c r="H29" s="105"/>
      <c r="I29" s="105"/>
      <c r="J29" s="105"/>
      <c r="K29" s="105"/>
      <c r="L29" s="105"/>
      <c r="M29" s="106"/>
      <c r="N29" s="736"/>
      <c r="O29" s="737"/>
      <c r="P29" s="737"/>
      <c r="Q29" s="737"/>
      <c r="R29" s="737"/>
      <c r="S29" s="737"/>
      <c r="T29" s="737"/>
      <c r="U29" s="737"/>
      <c r="V29" s="737"/>
      <c r="W29" s="737"/>
      <c r="X29" s="737"/>
      <c r="Y29" s="737"/>
      <c r="Z29" s="737"/>
      <c r="AA29" s="737"/>
      <c r="AB29" s="737"/>
      <c r="AC29" s="737"/>
      <c r="AD29" s="737"/>
      <c r="AE29" s="737"/>
      <c r="AF29" s="737"/>
      <c r="AG29" s="737"/>
      <c r="AH29" s="737"/>
      <c r="AI29" s="737"/>
      <c r="AJ29" s="738"/>
      <c r="AK29" s="58"/>
      <c r="AT29" s="90"/>
    </row>
    <row r="30" spans="1:46" ht="21" customHeight="1" thickBot="1">
      <c r="A30" s="104" t="s">
        <v>20</v>
      </c>
      <c r="B30" s="579" t="s">
        <v>19</v>
      </c>
      <c r="C30" s="105"/>
      <c r="D30" s="789" t="str">
        <f>IF($Y$4="","",$Y$4)</f>
        <v/>
      </c>
      <c r="E30" s="789"/>
      <c r="F30" s="107" t="s">
        <v>305</v>
      </c>
      <c r="G30" s="105"/>
      <c r="H30" s="105"/>
      <c r="I30" s="105"/>
      <c r="J30" s="105"/>
      <c r="K30" s="105"/>
      <c r="L30" s="105"/>
      <c r="M30" s="105"/>
      <c r="N30" s="105"/>
      <c r="O30" s="105"/>
      <c r="P30" s="105"/>
      <c r="Q30" s="105"/>
      <c r="R30" s="105"/>
      <c r="S30" s="105"/>
      <c r="T30" s="105"/>
      <c r="U30" s="105"/>
      <c r="V30" s="105"/>
      <c r="W30" s="105"/>
      <c r="X30" s="105"/>
      <c r="Y30" s="105"/>
      <c r="Z30" s="105"/>
      <c r="AA30" s="105"/>
      <c r="AB30" s="790">
        <f>'別紙様式2-2 個表_処遇'!$O$5</f>
        <v>0</v>
      </c>
      <c r="AC30" s="791"/>
      <c r="AD30" s="791"/>
      <c r="AE30" s="791"/>
      <c r="AF30" s="791"/>
      <c r="AG30" s="791"/>
      <c r="AH30" s="791"/>
      <c r="AI30" s="792" t="s">
        <v>2</v>
      </c>
      <c r="AJ30" s="788"/>
      <c r="AK30" s="2"/>
      <c r="AT30" s="90"/>
    </row>
    <row r="31" spans="1:46" ht="21" customHeight="1" thickBot="1">
      <c r="A31" s="108" t="s">
        <v>18</v>
      </c>
      <c r="B31" s="109" t="s">
        <v>295</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238</v>
      </c>
      <c r="AB31" s="793">
        <f>IFERROR(AB32-AB33,"")</f>
        <v>0</v>
      </c>
      <c r="AC31" s="794"/>
      <c r="AD31" s="794"/>
      <c r="AE31" s="794"/>
      <c r="AF31" s="794"/>
      <c r="AG31" s="794"/>
      <c r="AH31" s="794"/>
      <c r="AI31" s="792" t="s">
        <v>2</v>
      </c>
      <c r="AJ31" s="788"/>
      <c r="AK31" s="58" t="s">
        <v>196</v>
      </c>
      <c r="AL31" s="113" t="str">
        <f>IFERROR(IF(AND(ISNUMBER(AB31),ISNUMBER(AB30),AB31&gt;AB30),"○","☓"),"")</f>
        <v>☓</v>
      </c>
      <c r="AM31" s="114" t="s">
        <v>197</v>
      </c>
      <c r="AN31" s="115"/>
      <c r="AO31" s="115"/>
      <c r="AP31" s="115"/>
      <c r="AQ31" s="115"/>
      <c r="AR31" s="115"/>
      <c r="AS31" s="115"/>
      <c r="AT31" s="116"/>
    </row>
    <row r="32" spans="1:46" ht="21" customHeight="1" thickBot="1">
      <c r="A32" s="117"/>
      <c r="B32" s="795" t="s">
        <v>307</v>
      </c>
      <c r="C32" s="796"/>
      <c r="D32" s="796"/>
      <c r="E32" s="796"/>
      <c r="F32" s="796"/>
      <c r="G32" s="796"/>
      <c r="H32" s="796"/>
      <c r="I32" s="796"/>
      <c r="J32" s="796"/>
      <c r="K32" s="796"/>
      <c r="L32" s="796"/>
      <c r="M32" s="796"/>
      <c r="N32" s="796"/>
      <c r="O32" s="796"/>
      <c r="P32" s="796"/>
      <c r="Q32" s="796"/>
      <c r="R32" s="796"/>
      <c r="S32" s="796"/>
      <c r="T32" s="796"/>
      <c r="U32" s="796"/>
      <c r="V32" s="796"/>
      <c r="W32" s="796"/>
      <c r="X32" s="796"/>
      <c r="Y32" s="796"/>
      <c r="Z32" s="796"/>
      <c r="AA32" s="796"/>
      <c r="AB32" s="746"/>
      <c r="AC32" s="747"/>
      <c r="AD32" s="747"/>
      <c r="AE32" s="747"/>
      <c r="AF32" s="747"/>
      <c r="AG32" s="747"/>
      <c r="AH32" s="748"/>
      <c r="AI32" s="753" t="s">
        <v>2</v>
      </c>
      <c r="AJ32" s="754"/>
      <c r="AK32" s="58"/>
      <c r="AT32" s="90"/>
    </row>
    <row r="33" spans="1:46" ht="21" customHeight="1" thickBot="1">
      <c r="A33" s="118"/>
      <c r="B33" s="739" t="s">
        <v>308</v>
      </c>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1">
        <f>AB34-AB35-AB36-AB37</f>
        <v>0</v>
      </c>
      <c r="AC33" s="742"/>
      <c r="AD33" s="742"/>
      <c r="AE33" s="742"/>
      <c r="AF33" s="742"/>
      <c r="AG33" s="742"/>
      <c r="AH33" s="742"/>
      <c r="AI33" s="743" t="s">
        <v>2</v>
      </c>
      <c r="AJ33" s="744"/>
      <c r="AK33" s="58"/>
      <c r="AT33" s="90"/>
    </row>
    <row r="34" spans="1:46" ht="21" customHeight="1" thickBot="1">
      <c r="A34" s="119"/>
      <c r="B34" s="745"/>
      <c r="C34" s="120" t="s">
        <v>309</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746"/>
      <c r="AC34" s="747"/>
      <c r="AD34" s="747"/>
      <c r="AE34" s="747"/>
      <c r="AF34" s="747"/>
      <c r="AG34" s="747"/>
      <c r="AH34" s="748"/>
      <c r="AI34" s="749" t="s">
        <v>2</v>
      </c>
      <c r="AJ34" s="750"/>
      <c r="AK34" s="2"/>
      <c r="AT34" s="90"/>
    </row>
    <row r="35" spans="1:46" ht="21" customHeight="1" thickBot="1">
      <c r="A35" s="119"/>
      <c r="B35" s="745"/>
      <c r="C35" s="122" t="s">
        <v>346</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746"/>
      <c r="AC35" s="751"/>
      <c r="AD35" s="751"/>
      <c r="AE35" s="751"/>
      <c r="AF35" s="751"/>
      <c r="AG35" s="751"/>
      <c r="AH35" s="752"/>
      <c r="AI35" s="753" t="s">
        <v>2</v>
      </c>
      <c r="AJ35" s="754"/>
      <c r="AK35" s="2"/>
      <c r="AT35" s="90"/>
    </row>
    <row r="36" spans="1:46" ht="30" customHeight="1" thickBot="1">
      <c r="A36" s="119"/>
      <c r="B36" s="745"/>
      <c r="C36" s="755" t="s">
        <v>348</v>
      </c>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756"/>
      <c r="AB36" s="757"/>
      <c r="AC36" s="758"/>
      <c r="AD36" s="758"/>
      <c r="AE36" s="758"/>
      <c r="AF36" s="758"/>
      <c r="AG36" s="758"/>
      <c r="AH36" s="759"/>
      <c r="AI36" s="753" t="s">
        <v>2</v>
      </c>
      <c r="AJ36" s="754"/>
      <c r="AK36" s="2"/>
      <c r="AT36" s="90"/>
    </row>
    <row r="37" spans="1:46" ht="21" customHeight="1" thickBot="1">
      <c r="A37" s="127"/>
      <c r="B37" s="128"/>
      <c r="C37" s="129" t="s">
        <v>310</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724">
        <v>0</v>
      </c>
      <c r="AC37" s="725"/>
      <c r="AD37" s="725"/>
      <c r="AE37" s="725"/>
      <c r="AF37" s="725"/>
      <c r="AG37" s="725"/>
      <c r="AH37" s="726"/>
      <c r="AI37" s="727" t="s">
        <v>2</v>
      </c>
      <c r="AJ37" s="728"/>
      <c r="AK37" s="2"/>
      <c r="AT37" s="90"/>
    </row>
    <row r="38" spans="1:46" s="65" customFormat="1" ht="21" customHeight="1" thickBot="1">
      <c r="A38" s="67" t="s">
        <v>69</v>
      </c>
      <c r="B38" s="729" t="s">
        <v>14</v>
      </c>
      <c r="C38" s="729"/>
      <c r="D38" s="729"/>
      <c r="E38" s="729"/>
      <c r="F38" s="729"/>
      <c r="G38" s="729"/>
      <c r="H38" s="729"/>
      <c r="I38" s="729"/>
      <c r="J38" s="729"/>
      <c r="K38" s="729"/>
      <c r="L38" s="730"/>
      <c r="M38" s="131"/>
      <c r="N38" s="132" t="s">
        <v>19</v>
      </c>
      <c r="O38" s="132"/>
      <c r="P38" s="731"/>
      <c r="Q38" s="731"/>
      <c r="R38" s="132" t="s">
        <v>11</v>
      </c>
      <c r="S38" s="731"/>
      <c r="T38" s="731"/>
      <c r="U38" s="132" t="s">
        <v>12</v>
      </c>
      <c r="V38" s="732" t="s">
        <v>13</v>
      </c>
      <c r="W38" s="732"/>
      <c r="X38" s="132" t="s">
        <v>19</v>
      </c>
      <c r="Y38" s="132"/>
      <c r="Z38" s="731"/>
      <c r="AA38" s="731"/>
      <c r="AB38" s="132" t="s">
        <v>11</v>
      </c>
      <c r="AC38" s="731"/>
      <c r="AD38" s="731"/>
      <c r="AE38" s="132" t="s">
        <v>12</v>
      </c>
      <c r="AF38" s="132"/>
      <c r="AG38" s="132"/>
      <c r="AH38" s="732"/>
      <c r="AI38" s="732"/>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78</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79</v>
      </c>
      <c r="B41" s="722" t="s">
        <v>387</v>
      </c>
      <c r="C41" s="720"/>
      <c r="D41" s="720"/>
      <c r="E41" s="720"/>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20"/>
      <c r="AJ41" s="720"/>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79</v>
      </c>
      <c r="B42" s="720" t="s">
        <v>347</v>
      </c>
      <c r="C42" s="720"/>
      <c r="D42" s="720"/>
      <c r="E42" s="720"/>
      <c r="F42" s="720"/>
      <c r="G42" s="720"/>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c r="AI42" s="720"/>
      <c r="AJ42" s="720"/>
      <c r="AK42" s="58"/>
      <c r="AL42" s="583"/>
      <c r="AM42" s="584"/>
      <c r="AN42" s="584"/>
      <c r="AO42" s="584"/>
      <c r="AP42" s="584"/>
      <c r="AQ42" s="584"/>
      <c r="AR42" s="584"/>
      <c r="AS42" s="584"/>
      <c r="AT42" s="585"/>
    </row>
    <row r="43" spans="1:46" s="99" customFormat="1" ht="36" customHeight="1">
      <c r="A43" s="141" t="s">
        <v>79</v>
      </c>
      <c r="B43" s="721" t="s">
        <v>349</v>
      </c>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58"/>
      <c r="AT43" s="142"/>
    </row>
    <row r="44" spans="1:46" s="99" customFormat="1" ht="45" customHeight="1">
      <c r="A44" s="141" t="s">
        <v>79</v>
      </c>
      <c r="B44" s="720" t="s">
        <v>413</v>
      </c>
      <c r="C44" s="720"/>
      <c r="D44" s="720"/>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58"/>
      <c r="AT44" s="142"/>
    </row>
    <row r="45" spans="1:46" s="99" customFormat="1" ht="15" customHeight="1">
      <c r="A45" s="14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350</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28</v>
      </c>
      <c r="B48" s="101" t="s">
        <v>312</v>
      </c>
      <c r="C48" s="101"/>
      <c r="D48" s="101"/>
      <c r="E48" s="101"/>
      <c r="F48" s="101"/>
      <c r="G48" s="101"/>
      <c r="H48" s="101"/>
      <c r="I48" s="101"/>
      <c r="J48" s="101"/>
      <c r="K48" s="101"/>
      <c r="L48" s="102"/>
      <c r="M48" s="103" t="s">
        <v>250</v>
      </c>
      <c r="N48" s="733" t="s">
        <v>251</v>
      </c>
      <c r="O48" s="734"/>
      <c r="P48" s="734"/>
      <c r="Q48" s="734"/>
      <c r="R48" s="734"/>
      <c r="S48" s="734"/>
      <c r="T48" s="734"/>
      <c r="U48" s="734"/>
      <c r="V48" s="734"/>
      <c r="W48" s="734"/>
      <c r="X48" s="734"/>
      <c r="Y48" s="734"/>
      <c r="Z48" s="734"/>
      <c r="AA48" s="734"/>
      <c r="AB48" s="734"/>
      <c r="AC48" s="734"/>
      <c r="AD48" s="734"/>
      <c r="AE48" s="734"/>
      <c r="AF48" s="734"/>
      <c r="AG48" s="734"/>
      <c r="AH48" s="734"/>
      <c r="AI48" s="734"/>
      <c r="AJ48" s="735"/>
      <c r="AK48" s="58"/>
      <c r="AT48" s="90"/>
    </row>
    <row r="49" spans="1:46" ht="21" customHeight="1">
      <c r="A49" s="104" t="s">
        <v>10</v>
      </c>
      <c r="B49" s="101" t="s">
        <v>306</v>
      </c>
      <c r="C49" s="105"/>
      <c r="D49" s="105"/>
      <c r="E49" s="105"/>
      <c r="F49" s="105"/>
      <c r="G49" s="105"/>
      <c r="H49" s="105"/>
      <c r="I49" s="105"/>
      <c r="J49" s="105"/>
      <c r="K49" s="105"/>
      <c r="L49" s="105"/>
      <c r="M49" s="106"/>
      <c r="N49" s="736"/>
      <c r="O49" s="737"/>
      <c r="P49" s="737"/>
      <c r="Q49" s="737"/>
      <c r="R49" s="737"/>
      <c r="S49" s="737"/>
      <c r="T49" s="737"/>
      <c r="U49" s="737"/>
      <c r="V49" s="737"/>
      <c r="W49" s="737"/>
      <c r="X49" s="737"/>
      <c r="Y49" s="737"/>
      <c r="Z49" s="737"/>
      <c r="AA49" s="737"/>
      <c r="AB49" s="737"/>
      <c r="AC49" s="737"/>
      <c r="AD49" s="737"/>
      <c r="AE49" s="737"/>
      <c r="AF49" s="737"/>
      <c r="AG49" s="737"/>
      <c r="AH49" s="737"/>
      <c r="AI49" s="737"/>
      <c r="AJ49" s="738"/>
      <c r="AK49" s="58"/>
      <c r="AT49" s="90"/>
    </row>
    <row r="50" spans="1:46" ht="21" customHeight="1" thickBot="1">
      <c r="A50" s="104" t="s">
        <v>20</v>
      </c>
      <c r="B50" s="101" t="s">
        <v>68</v>
      </c>
      <c r="C50" s="105"/>
      <c r="D50" s="789" t="str">
        <f>IF($Y$4="","",$Y$4)</f>
        <v/>
      </c>
      <c r="E50" s="789"/>
      <c r="F50" s="107" t="s">
        <v>305</v>
      </c>
      <c r="G50" s="105"/>
      <c r="H50" s="105"/>
      <c r="I50" s="105"/>
      <c r="J50" s="105"/>
      <c r="K50" s="105"/>
      <c r="L50" s="105"/>
      <c r="M50" s="105"/>
      <c r="N50" s="105"/>
      <c r="O50" s="105"/>
      <c r="P50" s="105"/>
      <c r="Q50" s="105"/>
      <c r="R50" s="105"/>
      <c r="S50" s="105"/>
      <c r="T50" s="105"/>
      <c r="U50" s="105"/>
      <c r="V50" s="105"/>
      <c r="W50" s="105"/>
      <c r="X50" s="105"/>
      <c r="Y50" s="105"/>
      <c r="Z50" s="105"/>
      <c r="AA50" s="105"/>
      <c r="AB50" s="790">
        <f>'別紙様式2-2 個表_処遇'!$O$5</f>
        <v>0</v>
      </c>
      <c r="AC50" s="791"/>
      <c r="AD50" s="791"/>
      <c r="AE50" s="791"/>
      <c r="AF50" s="791"/>
      <c r="AG50" s="791"/>
      <c r="AH50" s="791"/>
      <c r="AI50" s="792" t="s">
        <v>2</v>
      </c>
      <c r="AJ50" s="788"/>
      <c r="AK50" s="2"/>
      <c r="AT50" s="90"/>
    </row>
    <row r="51" spans="1:46" ht="21" customHeight="1" thickBot="1">
      <c r="A51" s="108" t="s">
        <v>18</v>
      </c>
      <c r="B51" s="109" t="s">
        <v>295</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238</v>
      </c>
      <c r="AB51" s="793">
        <f>IFERROR(AB52-AB53,"")</f>
        <v>0</v>
      </c>
      <c r="AC51" s="794"/>
      <c r="AD51" s="794"/>
      <c r="AE51" s="794"/>
      <c r="AF51" s="794"/>
      <c r="AG51" s="794"/>
      <c r="AH51" s="794"/>
      <c r="AI51" s="792" t="s">
        <v>2</v>
      </c>
      <c r="AJ51" s="788"/>
      <c r="AK51" s="58" t="s">
        <v>196</v>
      </c>
      <c r="AL51" s="113" t="str">
        <f>IFERROR(IF(AND(ISNUMBER(AB51),ISNUMBER(AB50),AB51&gt;AB50),"○","☓"),"")</f>
        <v>☓</v>
      </c>
      <c r="AM51" s="114" t="s">
        <v>197</v>
      </c>
      <c r="AN51" s="115"/>
      <c r="AO51" s="115"/>
      <c r="AP51" s="115"/>
      <c r="AQ51" s="115"/>
      <c r="AR51" s="115"/>
      <c r="AS51" s="115"/>
      <c r="AT51" s="116"/>
    </row>
    <row r="52" spans="1:46" ht="25.15" customHeight="1" thickBot="1">
      <c r="A52" s="117"/>
      <c r="B52" s="996" t="s">
        <v>352</v>
      </c>
      <c r="C52" s="796"/>
      <c r="D52" s="796"/>
      <c r="E52" s="796"/>
      <c r="F52" s="796"/>
      <c r="G52" s="796"/>
      <c r="H52" s="796"/>
      <c r="I52" s="796"/>
      <c r="J52" s="796"/>
      <c r="K52" s="796"/>
      <c r="L52" s="796"/>
      <c r="M52" s="796"/>
      <c r="N52" s="796"/>
      <c r="O52" s="796"/>
      <c r="P52" s="796"/>
      <c r="Q52" s="796"/>
      <c r="R52" s="796"/>
      <c r="S52" s="796"/>
      <c r="T52" s="796"/>
      <c r="U52" s="796"/>
      <c r="V52" s="796"/>
      <c r="W52" s="796"/>
      <c r="X52" s="796"/>
      <c r="Y52" s="796"/>
      <c r="Z52" s="796"/>
      <c r="AA52" s="796"/>
      <c r="AB52" s="746"/>
      <c r="AC52" s="747"/>
      <c r="AD52" s="747"/>
      <c r="AE52" s="747"/>
      <c r="AF52" s="747"/>
      <c r="AG52" s="747"/>
      <c r="AH52" s="748"/>
      <c r="AI52" s="753" t="s">
        <v>2</v>
      </c>
      <c r="AJ52" s="754"/>
      <c r="AK52" s="58"/>
      <c r="AT52" s="90"/>
    </row>
    <row r="53" spans="1:46" ht="25.15" customHeight="1" thickBot="1">
      <c r="A53" s="118"/>
      <c r="B53" s="739" t="s">
        <v>351</v>
      </c>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1">
        <f>AB54-AB55-AB56-AB57</f>
        <v>0</v>
      </c>
      <c r="AC53" s="742"/>
      <c r="AD53" s="742"/>
      <c r="AE53" s="742"/>
      <c r="AF53" s="742"/>
      <c r="AG53" s="742"/>
      <c r="AH53" s="742"/>
      <c r="AI53" s="743" t="s">
        <v>2</v>
      </c>
      <c r="AJ53" s="744"/>
      <c r="AK53" s="58"/>
      <c r="AT53" s="90"/>
    </row>
    <row r="54" spans="1:46" ht="21" customHeight="1" thickBot="1">
      <c r="A54" s="119"/>
      <c r="B54" s="745"/>
      <c r="C54" s="120" t="s">
        <v>353</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746"/>
      <c r="AC54" s="747"/>
      <c r="AD54" s="747"/>
      <c r="AE54" s="747"/>
      <c r="AF54" s="747"/>
      <c r="AG54" s="747"/>
      <c r="AH54" s="748"/>
      <c r="AI54" s="749" t="s">
        <v>2</v>
      </c>
      <c r="AJ54" s="750"/>
      <c r="AK54" s="2"/>
      <c r="AT54" s="90"/>
    </row>
    <row r="55" spans="1:46" ht="21" customHeight="1" thickBot="1">
      <c r="A55" s="119"/>
      <c r="B55" s="745"/>
      <c r="C55" s="122" t="s">
        <v>346</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746"/>
      <c r="AC55" s="751"/>
      <c r="AD55" s="751"/>
      <c r="AE55" s="751"/>
      <c r="AF55" s="751"/>
      <c r="AG55" s="751"/>
      <c r="AH55" s="752"/>
      <c r="AI55" s="753" t="s">
        <v>2</v>
      </c>
      <c r="AJ55" s="754"/>
      <c r="AK55" s="2"/>
      <c r="AT55" s="90"/>
    </row>
    <row r="56" spans="1:46" ht="21" customHeight="1" thickBot="1">
      <c r="A56" s="119"/>
      <c r="B56" s="745"/>
      <c r="C56" s="755" t="s">
        <v>356</v>
      </c>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6"/>
      <c r="AB56" s="757"/>
      <c r="AC56" s="758"/>
      <c r="AD56" s="758"/>
      <c r="AE56" s="758"/>
      <c r="AF56" s="758"/>
      <c r="AG56" s="758"/>
      <c r="AH56" s="759"/>
      <c r="AI56" s="753" t="s">
        <v>2</v>
      </c>
      <c r="AJ56" s="754"/>
      <c r="AK56" s="2"/>
      <c r="AT56" s="90"/>
    </row>
    <row r="57" spans="1:46" ht="21" customHeight="1" thickBot="1">
      <c r="A57" s="127"/>
      <c r="B57" s="128"/>
      <c r="C57" s="129" t="s">
        <v>310</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724"/>
      <c r="AC57" s="725"/>
      <c r="AD57" s="725"/>
      <c r="AE57" s="725"/>
      <c r="AF57" s="725"/>
      <c r="AG57" s="725"/>
      <c r="AH57" s="726"/>
      <c r="AI57" s="727" t="s">
        <v>149</v>
      </c>
      <c r="AJ57" s="728"/>
      <c r="AK57" s="2"/>
      <c r="AT57" s="90"/>
    </row>
    <row r="58" spans="1:46" s="65" customFormat="1" ht="21" customHeight="1" thickBot="1">
      <c r="A58" s="67" t="s">
        <v>69</v>
      </c>
      <c r="B58" s="729" t="s">
        <v>14</v>
      </c>
      <c r="C58" s="729"/>
      <c r="D58" s="729"/>
      <c r="E58" s="729"/>
      <c r="F58" s="729"/>
      <c r="G58" s="729"/>
      <c r="H58" s="729"/>
      <c r="I58" s="729"/>
      <c r="J58" s="729"/>
      <c r="K58" s="729"/>
      <c r="L58" s="730"/>
      <c r="M58" s="131"/>
      <c r="N58" s="132" t="s">
        <v>19</v>
      </c>
      <c r="O58" s="132"/>
      <c r="P58" s="731"/>
      <c r="Q58" s="731"/>
      <c r="R58" s="132" t="s">
        <v>11</v>
      </c>
      <c r="S58" s="731"/>
      <c r="T58" s="731"/>
      <c r="U58" s="132" t="s">
        <v>12</v>
      </c>
      <c r="V58" s="732" t="s">
        <v>13</v>
      </c>
      <c r="W58" s="732"/>
      <c r="X58" s="132" t="s">
        <v>19</v>
      </c>
      <c r="Y58" s="132"/>
      <c r="Z58" s="731"/>
      <c r="AA58" s="731"/>
      <c r="AB58" s="132" t="s">
        <v>11</v>
      </c>
      <c r="AC58" s="731"/>
      <c r="AD58" s="731"/>
      <c r="AE58" s="132" t="s">
        <v>12</v>
      </c>
      <c r="AF58" s="132"/>
      <c r="AG58" s="132"/>
      <c r="AH58" s="732"/>
      <c r="AI58" s="732"/>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78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79</v>
      </c>
      <c r="B61" s="723" t="s">
        <v>389</v>
      </c>
      <c r="C61" s="723"/>
      <c r="D61" s="723"/>
      <c r="E61" s="723"/>
      <c r="F61" s="723"/>
      <c r="G61" s="723"/>
      <c r="H61" s="723"/>
      <c r="I61" s="723"/>
      <c r="J61" s="723"/>
      <c r="K61" s="723"/>
      <c r="L61" s="723"/>
      <c r="M61" s="723"/>
      <c r="N61" s="723"/>
      <c r="O61" s="723"/>
      <c r="P61" s="723"/>
      <c r="Q61" s="723"/>
      <c r="R61" s="723"/>
      <c r="S61" s="723"/>
      <c r="T61" s="723"/>
      <c r="U61" s="723"/>
      <c r="V61" s="723"/>
      <c r="W61" s="723"/>
      <c r="X61" s="723"/>
      <c r="Y61" s="723"/>
      <c r="Z61" s="723"/>
      <c r="AA61" s="723"/>
      <c r="AB61" s="723"/>
      <c r="AC61" s="723"/>
      <c r="AD61" s="723"/>
      <c r="AE61" s="723"/>
      <c r="AF61" s="723"/>
      <c r="AG61" s="723"/>
      <c r="AH61" s="723"/>
      <c r="AI61" s="723"/>
      <c r="AJ61" s="723"/>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115"/>
      <c r="AO61" s="115"/>
      <c r="AP61" s="115"/>
      <c r="AQ61" s="115"/>
      <c r="AR61" s="115"/>
      <c r="AS61" s="115"/>
      <c r="AT61" s="116"/>
    </row>
    <row r="62" spans="1:46" ht="24" customHeight="1">
      <c r="A62" s="141" t="s">
        <v>79</v>
      </c>
      <c r="B62" s="723" t="s">
        <v>354</v>
      </c>
      <c r="C62" s="723"/>
      <c r="D62" s="723"/>
      <c r="E62" s="723"/>
      <c r="F62" s="723"/>
      <c r="G62" s="723"/>
      <c r="H62" s="723"/>
      <c r="I62" s="723"/>
      <c r="J62" s="723"/>
      <c r="K62" s="723"/>
      <c r="L62" s="723"/>
      <c r="M62" s="723"/>
      <c r="N62" s="723"/>
      <c r="O62" s="723"/>
      <c r="P62" s="723"/>
      <c r="Q62" s="723"/>
      <c r="R62" s="723"/>
      <c r="S62" s="723"/>
      <c r="T62" s="723"/>
      <c r="U62" s="723"/>
      <c r="V62" s="723"/>
      <c r="W62" s="723"/>
      <c r="X62" s="723"/>
      <c r="Y62" s="723"/>
      <c r="Z62" s="723"/>
      <c r="AA62" s="723"/>
      <c r="AB62" s="723"/>
      <c r="AC62" s="723"/>
      <c r="AD62" s="723"/>
      <c r="AE62" s="723"/>
      <c r="AF62" s="723"/>
      <c r="AG62" s="723"/>
      <c r="AH62" s="723"/>
      <c r="AI62" s="723"/>
      <c r="AJ62" s="723"/>
      <c r="AK62" s="58"/>
    </row>
    <row r="63" spans="1:46" ht="24" customHeight="1">
      <c r="A63" s="141" t="s">
        <v>79</v>
      </c>
      <c r="B63" s="721" t="s">
        <v>460</v>
      </c>
      <c r="C63" s="721"/>
      <c r="D63" s="721"/>
      <c r="E63" s="721"/>
      <c r="F63" s="721"/>
      <c r="G63" s="721"/>
      <c r="H63" s="721"/>
      <c r="I63" s="721"/>
      <c r="J63" s="721"/>
      <c r="K63" s="721"/>
      <c r="L63" s="721"/>
      <c r="M63" s="721"/>
      <c r="N63" s="721"/>
      <c r="O63" s="721"/>
      <c r="P63" s="721"/>
      <c r="Q63" s="721"/>
      <c r="R63" s="721"/>
      <c r="S63" s="721"/>
      <c r="T63" s="721"/>
      <c r="U63" s="721"/>
      <c r="V63" s="721"/>
      <c r="W63" s="721"/>
      <c r="X63" s="721"/>
      <c r="Y63" s="721"/>
      <c r="Z63" s="721"/>
      <c r="AA63" s="721"/>
      <c r="AB63" s="721"/>
      <c r="AC63" s="721"/>
      <c r="AD63" s="721"/>
      <c r="AE63" s="721"/>
      <c r="AF63" s="721"/>
      <c r="AG63" s="721"/>
      <c r="AH63" s="721"/>
      <c r="AI63" s="721"/>
      <c r="AJ63" s="721"/>
      <c r="AK63" s="58"/>
      <c r="AT63" s="90"/>
    </row>
    <row r="64" spans="1:46" s="99" customFormat="1" ht="36" customHeight="1">
      <c r="A64" s="141" t="s">
        <v>79</v>
      </c>
      <c r="B64" s="721" t="s">
        <v>355</v>
      </c>
      <c r="C64" s="721"/>
      <c r="D64" s="721"/>
      <c r="E64" s="721"/>
      <c r="F64" s="721"/>
      <c r="G64" s="721"/>
      <c r="H64" s="721"/>
      <c r="I64" s="721"/>
      <c r="J64" s="721"/>
      <c r="K64" s="721"/>
      <c r="L64" s="721"/>
      <c r="M64" s="721"/>
      <c r="N64" s="721"/>
      <c r="O64" s="721"/>
      <c r="P64" s="721"/>
      <c r="Q64" s="721"/>
      <c r="R64" s="721"/>
      <c r="S64" s="721"/>
      <c r="T64" s="721"/>
      <c r="U64" s="721"/>
      <c r="V64" s="721"/>
      <c r="W64" s="721"/>
      <c r="X64" s="721"/>
      <c r="Y64" s="721"/>
      <c r="Z64" s="721"/>
      <c r="AA64" s="721"/>
      <c r="AB64" s="721"/>
      <c r="AC64" s="721"/>
      <c r="AD64" s="721"/>
      <c r="AE64" s="721"/>
      <c r="AF64" s="721"/>
      <c r="AG64" s="721"/>
      <c r="AH64" s="721"/>
      <c r="AI64" s="721"/>
      <c r="AJ64" s="721"/>
      <c r="AK64" s="58"/>
      <c r="AT64" s="142"/>
    </row>
    <row r="65" spans="1:46" s="99" customFormat="1" ht="45" customHeight="1">
      <c r="A65" s="141" t="s">
        <v>79</v>
      </c>
      <c r="B65" s="723" t="s">
        <v>388</v>
      </c>
      <c r="C65" s="723"/>
      <c r="D65" s="723"/>
      <c r="E65" s="723"/>
      <c r="F65" s="723"/>
      <c r="G65" s="723"/>
      <c r="H65" s="723"/>
      <c r="I65" s="723"/>
      <c r="J65" s="723"/>
      <c r="K65" s="723"/>
      <c r="L65" s="723"/>
      <c r="M65" s="723"/>
      <c r="N65" s="723"/>
      <c r="O65" s="723"/>
      <c r="P65" s="723"/>
      <c r="Q65" s="723"/>
      <c r="R65" s="723"/>
      <c r="S65" s="723"/>
      <c r="T65" s="723"/>
      <c r="U65" s="723"/>
      <c r="V65" s="723"/>
      <c r="W65" s="723"/>
      <c r="X65" s="723"/>
      <c r="Y65" s="723"/>
      <c r="Z65" s="723"/>
      <c r="AA65" s="723"/>
      <c r="AB65" s="723"/>
      <c r="AC65" s="723"/>
      <c r="AD65" s="723"/>
      <c r="AE65" s="723"/>
      <c r="AF65" s="723"/>
      <c r="AG65" s="723"/>
      <c r="AH65" s="723"/>
      <c r="AI65" s="723"/>
      <c r="AJ65" s="723"/>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344</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974" t="s">
        <v>216</v>
      </c>
      <c r="C68" s="974"/>
      <c r="D68" s="974"/>
      <c r="E68" s="974"/>
      <c r="F68" s="974"/>
      <c r="G68" s="974"/>
      <c r="H68" s="974"/>
      <c r="I68" s="974"/>
      <c r="J68" s="974"/>
      <c r="K68" s="974"/>
      <c r="L68" s="147" t="s">
        <v>57</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990" t="s">
        <v>313</v>
      </c>
      <c r="C69" s="990"/>
      <c r="D69" s="990"/>
      <c r="E69" s="990"/>
      <c r="F69" s="990"/>
      <c r="G69" s="990"/>
      <c r="H69" s="990"/>
      <c r="I69" s="990"/>
      <c r="J69" s="990"/>
      <c r="K69" s="990"/>
      <c r="L69" s="147"/>
      <c r="M69" s="1003" t="s">
        <v>337</v>
      </c>
      <c r="N69" s="1004"/>
      <c r="O69" s="1004"/>
      <c r="P69" s="1004"/>
      <c r="Q69" s="1004"/>
      <c r="R69" s="1004"/>
      <c r="S69" s="1004"/>
      <c r="T69" s="1004"/>
      <c r="U69" s="1004"/>
      <c r="V69" s="1004"/>
      <c r="W69" s="1004"/>
      <c r="X69" s="1004"/>
      <c r="Y69" s="1004"/>
      <c r="Z69" s="1004"/>
      <c r="AA69" s="1004"/>
      <c r="AB69" s="1004"/>
      <c r="AC69" s="1004"/>
      <c r="AD69" s="1004"/>
      <c r="AE69" s="1004"/>
      <c r="AF69" s="1004"/>
      <c r="AG69" s="1004"/>
      <c r="AH69" s="1004"/>
      <c r="AI69" s="1004"/>
      <c r="AJ69" s="1005"/>
      <c r="AK69" s="58"/>
      <c r="AL69" s="150"/>
      <c r="AT69" s="90"/>
    </row>
    <row r="70" spans="1:46" ht="21" customHeight="1">
      <c r="A70" s="104" t="s">
        <v>20</v>
      </c>
      <c r="B70" s="974" t="s">
        <v>239</v>
      </c>
      <c r="C70" s="974"/>
      <c r="D70" s="974"/>
      <c r="E70" s="974"/>
      <c r="F70" s="974"/>
      <c r="G70" s="974"/>
      <c r="H70" s="974"/>
      <c r="I70" s="974"/>
      <c r="J70" s="974"/>
      <c r="K70" s="974"/>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338</v>
      </c>
      <c r="B71" s="156" t="s">
        <v>19</v>
      </c>
      <c r="C71" s="156"/>
      <c r="D71" s="789" t="str">
        <f>IF($Y$4="","",$Y$4)</f>
        <v/>
      </c>
      <c r="E71" s="789"/>
      <c r="F71" s="156" t="s">
        <v>314</v>
      </c>
      <c r="G71" s="156"/>
      <c r="H71" s="156"/>
      <c r="I71" s="156"/>
      <c r="J71" s="156"/>
      <c r="K71" s="156"/>
      <c r="L71" s="145"/>
      <c r="M71" s="156"/>
      <c r="N71" s="156"/>
      <c r="O71" s="157"/>
      <c r="P71" s="157"/>
      <c r="Q71" s="156"/>
      <c r="R71" s="157"/>
      <c r="S71" s="157"/>
      <c r="T71" s="158"/>
      <c r="U71" s="156"/>
      <c r="V71" s="156"/>
      <c r="W71" s="110"/>
      <c r="X71" s="156"/>
      <c r="Y71" s="159"/>
      <c r="Z71" s="160"/>
      <c r="AA71" s="160"/>
      <c r="AB71" s="1009">
        <f>'別紙様式2-3 個表_特定'!O5</f>
        <v>0</v>
      </c>
      <c r="AC71" s="1010"/>
      <c r="AD71" s="1010"/>
      <c r="AE71" s="1010"/>
      <c r="AF71" s="1010"/>
      <c r="AG71" s="1010"/>
      <c r="AH71" s="1010"/>
      <c r="AI71" s="792" t="s">
        <v>2</v>
      </c>
      <c r="AJ71" s="788"/>
      <c r="AK71" s="2"/>
      <c r="AT71" s="90"/>
    </row>
    <row r="72" spans="1:46" ht="21" customHeight="1" thickBot="1">
      <c r="A72" s="151" t="s">
        <v>339</v>
      </c>
      <c r="B72" s="109" t="s">
        <v>171</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357</v>
      </c>
      <c r="AB72" s="793">
        <f>AB73-AB74</f>
        <v>0</v>
      </c>
      <c r="AC72" s="794"/>
      <c r="AD72" s="794"/>
      <c r="AE72" s="794"/>
      <c r="AF72" s="794"/>
      <c r="AG72" s="794"/>
      <c r="AH72" s="794"/>
      <c r="AI72" s="792" t="s">
        <v>2</v>
      </c>
      <c r="AJ72" s="788"/>
      <c r="AK72" s="58" t="s">
        <v>196</v>
      </c>
      <c r="AL72" s="113" t="str">
        <f>IFERROR(IF(AND(ISNUMBER(AB72),ISNUMBER(AB71),AB72&gt;AB71),"○","☓"),"")</f>
        <v>☓</v>
      </c>
      <c r="AM72" s="114" t="s">
        <v>197</v>
      </c>
      <c r="AN72" s="115"/>
      <c r="AO72" s="115"/>
      <c r="AP72" s="115"/>
      <c r="AQ72" s="115"/>
      <c r="AR72" s="115"/>
      <c r="AS72" s="115"/>
      <c r="AT72" s="116"/>
    </row>
    <row r="73" spans="1:46" ht="21" customHeight="1" thickBot="1">
      <c r="A73" s="117"/>
      <c r="B73" s="161" t="s">
        <v>181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985"/>
      <c r="AC73" s="986"/>
      <c r="AD73" s="986"/>
      <c r="AE73" s="986"/>
      <c r="AF73" s="986"/>
      <c r="AG73" s="986"/>
      <c r="AH73" s="987"/>
      <c r="AI73" s="753" t="s">
        <v>2</v>
      </c>
      <c r="AJ73" s="754"/>
      <c r="AK73" s="58"/>
      <c r="AT73" s="90"/>
    </row>
    <row r="74" spans="1:46" ht="21" customHeight="1" thickBot="1">
      <c r="A74" s="155"/>
      <c r="B74" s="998" t="s">
        <v>296</v>
      </c>
      <c r="C74" s="999"/>
      <c r="D74" s="999"/>
      <c r="E74" s="999"/>
      <c r="F74" s="999"/>
      <c r="G74" s="999"/>
      <c r="H74" s="999"/>
      <c r="I74" s="999"/>
      <c r="J74" s="999"/>
      <c r="K74" s="999"/>
      <c r="L74" s="999"/>
      <c r="M74" s="999"/>
      <c r="N74" s="999"/>
      <c r="O74" s="999"/>
      <c r="P74" s="999"/>
      <c r="Q74" s="999"/>
      <c r="R74" s="999"/>
      <c r="S74" s="999"/>
      <c r="T74" s="999"/>
      <c r="U74" s="999"/>
      <c r="V74" s="999"/>
      <c r="W74" s="999"/>
      <c r="X74" s="999"/>
      <c r="Y74" s="999"/>
      <c r="Z74" s="999"/>
      <c r="AA74" s="999"/>
      <c r="AB74" s="741">
        <f>$AB$75-AB76-AB77-AB78</f>
        <v>0</v>
      </c>
      <c r="AC74" s="742"/>
      <c r="AD74" s="742"/>
      <c r="AE74" s="742"/>
      <c r="AF74" s="742"/>
      <c r="AG74" s="742"/>
      <c r="AH74" s="742"/>
      <c r="AI74" s="743" t="s">
        <v>2</v>
      </c>
      <c r="AJ74" s="744"/>
      <c r="AK74" s="58"/>
      <c r="AL74" s="163"/>
      <c r="AT74" s="90"/>
    </row>
    <row r="75" spans="1:46" ht="21" customHeight="1" thickBot="1">
      <c r="A75" s="155"/>
      <c r="B75" s="164"/>
      <c r="C75" s="165" t="s">
        <v>182</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985"/>
      <c r="AC75" s="986"/>
      <c r="AD75" s="986"/>
      <c r="AE75" s="986"/>
      <c r="AF75" s="986"/>
      <c r="AG75" s="986"/>
      <c r="AH75" s="987"/>
      <c r="AI75" s="749" t="s">
        <v>2</v>
      </c>
      <c r="AJ75" s="750"/>
      <c r="AK75" s="2"/>
      <c r="AT75" s="90"/>
    </row>
    <row r="76" spans="1:46" ht="21" customHeight="1" thickBot="1">
      <c r="A76" s="155"/>
      <c r="B76" s="166"/>
      <c r="C76" s="165" t="s">
        <v>346</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985"/>
      <c r="AC76" s="986"/>
      <c r="AD76" s="986"/>
      <c r="AE76" s="986"/>
      <c r="AF76" s="986"/>
      <c r="AG76" s="986"/>
      <c r="AH76" s="987"/>
      <c r="AI76" s="753" t="s">
        <v>2</v>
      </c>
      <c r="AJ76" s="754"/>
      <c r="AK76" s="2"/>
      <c r="AT76" s="90"/>
    </row>
    <row r="77" spans="1:46" ht="21" customHeight="1" thickBot="1">
      <c r="A77" s="119"/>
      <c r="B77" s="167"/>
      <c r="C77" s="124" t="s">
        <v>358</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890"/>
      <c r="AC77" s="891"/>
      <c r="AD77" s="891"/>
      <c r="AE77" s="891"/>
      <c r="AF77" s="891"/>
      <c r="AG77" s="891"/>
      <c r="AH77" s="892"/>
      <c r="AI77" s="753" t="s">
        <v>2</v>
      </c>
      <c r="AJ77" s="754"/>
      <c r="AK77" s="2"/>
      <c r="AL77" s="163"/>
      <c r="AT77" s="90"/>
    </row>
    <row r="78" spans="1:46" ht="21" customHeight="1" thickBot="1">
      <c r="A78" s="127"/>
      <c r="B78" s="168"/>
      <c r="C78" s="124" t="s">
        <v>310</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1011"/>
      <c r="AC78" s="1012"/>
      <c r="AD78" s="1012"/>
      <c r="AE78" s="1012"/>
      <c r="AF78" s="1012"/>
      <c r="AG78" s="1012"/>
      <c r="AH78" s="1013"/>
      <c r="AI78" s="1014" t="s">
        <v>149</v>
      </c>
      <c r="AJ78" s="799"/>
      <c r="AK78" s="2"/>
      <c r="AL78" s="163"/>
      <c r="AT78" s="90"/>
    </row>
    <row r="79" spans="1:46" ht="24" customHeight="1" thickBot="1">
      <c r="A79" s="169" t="s">
        <v>23</v>
      </c>
      <c r="B79" s="148" t="s">
        <v>76</v>
      </c>
      <c r="C79" s="148"/>
      <c r="D79" s="148"/>
      <c r="E79" s="148"/>
      <c r="F79" s="148"/>
      <c r="G79" s="148"/>
      <c r="H79" s="148"/>
      <c r="I79" s="148"/>
      <c r="J79" s="148"/>
      <c r="K79" s="148"/>
      <c r="L79" s="170"/>
      <c r="M79" s="170"/>
      <c r="N79" s="148"/>
      <c r="O79" s="148"/>
      <c r="P79" s="171"/>
      <c r="Q79" s="171"/>
      <c r="R79" s="172"/>
      <c r="S79" s="1006" t="s">
        <v>315</v>
      </c>
      <c r="T79" s="1007"/>
      <c r="U79" s="1007"/>
      <c r="V79" s="1007"/>
      <c r="W79" s="1007"/>
      <c r="X79" s="1008"/>
      <c r="Y79" s="1015" t="s">
        <v>316</v>
      </c>
      <c r="Z79" s="1016"/>
      <c r="AA79" s="1016"/>
      <c r="AB79" s="1016"/>
      <c r="AC79" s="1016"/>
      <c r="AD79" s="1017"/>
      <c r="AE79" s="1015" t="s">
        <v>104</v>
      </c>
      <c r="AF79" s="1016"/>
      <c r="AG79" s="1016"/>
      <c r="AH79" s="1016"/>
      <c r="AI79" s="1016"/>
      <c r="AJ79" s="1017"/>
      <c r="AL79" s="173" t="s">
        <v>169</v>
      </c>
      <c r="AT79" s="90"/>
    </row>
    <row r="80" spans="1:46" ht="21.75" customHeight="1" thickBot="1">
      <c r="A80" s="997"/>
      <c r="B80" s="1000" t="s">
        <v>297</v>
      </c>
      <c r="C80" s="1001"/>
      <c r="D80" s="1001"/>
      <c r="E80" s="1001"/>
      <c r="F80" s="1001"/>
      <c r="G80" s="1001"/>
      <c r="H80" s="1001"/>
      <c r="I80" s="1001"/>
      <c r="J80" s="1001"/>
      <c r="K80" s="1001"/>
      <c r="L80" s="1001"/>
      <c r="M80" s="1001"/>
      <c r="N80" s="1001"/>
      <c r="O80" s="1001"/>
      <c r="P80" s="1001"/>
      <c r="Q80" s="1001"/>
      <c r="R80" s="1002"/>
      <c r="S80" s="981"/>
      <c r="T80" s="982"/>
      <c r="U80" s="982"/>
      <c r="V80" s="982"/>
      <c r="W80" s="983"/>
      <c r="X80" s="174" t="s">
        <v>2</v>
      </c>
      <c r="Y80" s="981"/>
      <c r="Z80" s="982"/>
      <c r="AA80" s="982"/>
      <c r="AB80" s="982"/>
      <c r="AC80" s="983"/>
      <c r="AD80" s="175" t="s">
        <v>2</v>
      </c>
      <c r="AE80" s="981"/>
      <c r="AF80" s="982"/>
      <c r="AG80" s="982"/>
      <c r="AH80" s="982"/>
      <c r="AI80" s="983"/>
      <c r="AJ80" s="176" t="s">
        <v>2</v>
      </c>
      <c r="AL80" s="173" t="s">
        <v>116</v>
      </c>
      <c r="AT80" s="90"/>
    </row>
    <row r="81" spans="1:50" ht="21.75" customHeight="1" thickBot="1">
      <c r="A81" s="997"/>
      <c r="B81" s="177" t="s">
        <v>298</v>
      </c>
      <c r="C81" s="178"/>
      <c r="D81" s="178"/>
      <c r="E81" s="178"/>
      <c r="F81" s="178"/>
      <c r="G81" s="178"/>
      <c r="H81" s="178"/>
      <c r="I81" s="178"/>
      <c r="J81" s="178"/>
      <c r="K81" s="178"/>
      <c r="L81" s="179"/>
      <c r="M81" s="179"/>
      <c r="N81" s="179"/>
      <c r="O81" s="179"/>
      <c r="P81" s="179"/>
      <c r="Q81" s="179"/>
      <c r="R81" s="180"/>
      <c r="S81" s="901"/>
      <c r="T81" s="902"/>
      <c r="U81" s="902"/>
      <c r="V81" s="902"/>
      <c r="W81" s="903"/>
      <c r="X81" s="181" t="s">
        <v>24</v>
      </c>
      <c r="Y81" s="901"/>
      <c r="Z81" s="902"/>
      <c r="AA81" s="902"/>
      <c r="AB81" s="902"/>
      <c r="AC81" s="903"/>
      <c r="AD81" s="182" t="s">
        <v>24</v>
      </c>
      <c r="AE81" s="901"/>
      <c r="AF81" s="902"/>
      <c r="AG81" s="902"/>
      <c r="AH81" s="902"/>
      <c r="AI81" s="903"/>
      <c r="AJ81" s="183" t="s">
        <v>24</v>
      </c>
      <c r="AL81" s="173" t="s">
        <v>121</v>
      </c>
      <c r="AT81" s="90"/>
    </row>
    <row r="82" spans="1:50" ht="21.75" customHeight="1" thickBot="1">
      <c r="A82" s="997"/>
      <c r="B82" s="184" t="s">
        <v>299</v>
      </c>
      <c r="C82" s="185"/>
      <c r="D82" s="185"/>
      <c r="E82" s="185"/>
      <c r="F82" s="185"/>
      <c r="G82" s="185"/>
      <c r="H82" s="185"/>
      <c r="I82" s="185"/>
      <c r="J82" s="185"/>
      <c r="K82" s="185"/>
      <c r="L82" s="186"/>
      <c r="M82" s="186"/>
      <c r="N82" s="186"/>
      <c r="O82" s="186"/>
      <c r="P82" s="186"/>
      <c r="Q82" s="186"/>
      <c r="R82" s="186"/>
      <c r="S82" s="885"/>
      <c r="T82" s="886"/>
      <c r="U82" s="886"/>
      <c r="V82" s="886"/>
      <c r="W82" s="887"/>
      <c r="X82" s="181" t="s">
        <v>24</v>
      </c>
      <c r="Y82" s="885"/>
      <c r="Z82" s="886"/>
      <c r="AA82" s="886"/>
      <c r="AB82" s="886"/>
      <c r="AC82" s="887"/>
      <c r="AD82" s="182" t="s">
        <v>24</v>
      </c>
      <c r="AE82" s="885"/>
      <c r="AF82" s="886"/>
      <c r="AG82" s="886"/>
      <c r="AH82" s="886"/>
      <c r="AI82" s="887"/>
      <c r="AJ82" s="183" t="s">
        <v>24</v>
      </c>
      <c r="AL82" s="173" t="s">
        <v>168</v>
      </c>
      <c r="AT82" s="90"/>
    </row>
    <row r="83" spans="1:50" ht="21.75" customHeight="1" thickBot="1">
      <c r="A83" s="997"/>
      <c r="B83" s="184" t="s">
        <v>300</v>
      </c>
      <c r="C83" s="187"/>
      <c r="D83" s="187"/>
      <c r="E83" s="187"/>
      <c r="F83" s="187"/>
      <c r="G83" s="187"/>
      <c r="H83" s="187"/>
      <c r="I83" s="187"/>
      <c r="J83" s="187"/>
      <c r="K83" s="187"/>
      <c r="L83" s="153"/>
      <c r="M83" s="153"/>
      <c r="N83" s="153"/>
      <c r="O83" s="153"/>
      <c r="P83" s="153"/>
      <c r="Q83" s="153"/>
      <c r="R83" s="153"/>
      <c r="S83" s="965" t="e">
        <f>ROUND(S80/S81,)</f>
        <v>#DIV/0!</v>
      </c>
      <c r="T83" s="966"/>
      <c r="U83" s="966"/>
      <c r="V83" s="966"/>
      <c r="W83" s="967"/>
      <c r="X83" s="181" t="s">
        <v>2</v>
      </c>
      <c r="Y83" s="965" t="e">
        <f>ROUND(Y80/Y81,)</f>
        <v>#DIV/0!</v>
      </c>
      <c r="Z83" s="966"/>
      <c r="AA83" s="966"/>
      <c r="AB83" s="966"/>
      <c r="AC83" s="967"/>
      <c r="AD83" s="181" t="s">
        <v>2</v>
      </c>
      <c r="AE83" s="965" t="e">
        <f>ROUND(AE80/AE81,)</f>
        <v>#DIV/0!</v>
      </c>
      <c r="AF83" s="966"/>
      <c r="AG83" s="966"/>
      <c r="AH83" s="966"/>
      <c r="AI83" s="967"/>
      <c r="AJ83" s="183" t="s">
        <v>2</v>
      </c>
      <c r="AL83" s="173" t="s">
        <v>215</v>
      </c>
      <c r="AT83" s="90"/>
    </row>
    <row r="84" spans="1:50" ht="18" customHeight="1">
      <c r="A84" s="997"/>
      <c r="B84" s="994" t="s">
        <v>301</v>
      </c>
      <c r="C84" s="995"/>
      <c r="D84" s="995"/>
      <c r="E84" s="995"/>
      <c r="F84" s="995"/>
      <c r="G84" s="995"/>
      <c r="H84" s="995"/>
      <c r="I84" s="995"/>
      <c r="J84" s="995"/>
      <c r="K84" s="188"/>
      <c r="L84" s="189" t="s">
        <v>209</v>
      </c>
      <c r="M84" s="190"/>
      <c r="N84" s="190"/>
      <c r="O84" s="190"/>
      <c r="P84" s="190"/>
      <c r="Q84" s="190"/>
      <c r="R84" s="190"/>
      <c r="S84" s="899" t="e">
        <f>CEILING(AN85,1)</f>
        <v>#DIV/0!</v>
      </c>
      <c r="T84" s="900"/>
      <c r="U84" s="900"/>
      <c r="V84" s="900"/>
      <c r="W84" s="900"/>
      <c r="X84" s="191" t="s">
        <v>210</v>
      </c>
      <c r="Y84" s="896"/>
      <c r="Z84" s="897"/>
      <c r="AA84" s="897"/>
      <c r="AB84" s="897"/>
      <c r="AC84" s="897"/>
      <c r="AD84" s="898"/>
      <c r="AE84" s="991"/>
      <c r="AF84" s="992"/>
      <c r="AG84" s="992"/>
      <c r="AH84" s="992"/>
      <c r="AI84" s="992"/>
      <c r="AJ84" s="993"/>
      <c r="AL84" s="192"/>
      <c r="AM84" s="193"/>
      <c r="AN84" s="194" t="s">
        <v>113</v>
      </c>
      <c r="AO84" s="195" t="s">
        <v>114</v>
      </c>
      <c r="AP84" s="194" t="s">
        <v>115</v>
      </c>
      <c r="AQ84" s="195" t="s">
        <v>201</v>
      </c>
      <c r="AR84" s="196" t="s">
        <v>202</v>
      </c>
      <c r="AS84" s="197" t="s">
        <v>203</v>
      </c>
      <c r="AT84" s="198" t="s">
        <v>204</v>
      </c>
      <c r="AU84" s="197"/>
      <c r="AV84" s="197"/>
      <c r="AW84" s="197"/>
      <c r="AX84" s="199"/>
    </row>
    <row r="85" spans="1:50" ht="18" customHeight="1">
      <c r="A85" s="997"/>
      <c r="B85" s="917"/>
      <c r="C85" s="906"/>
      <c r="D85" s="906"/>
      <c r="E85" s="906"/>
      <c r="F85" s="906"/>
      <c r="G85" s="906"/>
      <c r="H85" s="906"/>
      <c r="I85" s="906"/>
      <c r="J85" s="906"/>
      <c r="K85" s="200"/>
      <c r="L85" s="185"/>
      <c r="M85" s="201" t="s">
        <v>161</v>
      </c>
      <c r="N85" s="888" t="e">
        <f>T85</f>
        <v>#DIV/0!</v>
      </c>
      <c r="O85" s="888"/>
      <c r="P85" s="888"/>
      <c r="Q85" s="201" t="s">
        <v>210</v>
      </c>
      <c r="R85" s="202" t="s">
        <v>211</v>
      </c>
      <c r="S85" s="203" t="s">
        <v>161</v>
      </c>
      <c r="T85" s="889" t="e">
        <f>S82*S84*12</f>
        <v>#DIV/0!</v>
      </c>
      <c r="U85" s="889"/>
      <c r="V85" s="889"/>
      <c r="W85" s="204" t="s">
        <v>210</v>
      </c>
      <c r="X85" s="205" t="s">
        <v>211</v>
      </c>
      <c r="Y85" s="896"/>
      <c r="Z85" s="897"/>
      <c r="AA85" s="897"/>
      <c r="AB85" s="897"/>
      <c r="AC85" s="897"/>
      <c r="AD85" s="898"/>
      <c r="AE85" s="991"/>
      <c r="AF85" s="992"/>
      <c r="AG85" s="992"/>
      <c r="AH85" s="992"/>
      <c r="AI85" s="992"/>
      <c r="AJ85" s="993"/>
      <c r="AL85" s="206" t="s">
        <v>118</v>
      </c>
      <c r="AM85" s="206" t="s">
        <v>111</v>
      </c>
      <c r="AN85" s="207" t="e">
        <f>AB71/(S82*12)</f>
        <v>#DIV/0!</v>
      </c>
      <c r="AO85" s="208"/>
      <c r="AP85" s="207"/>
      <c r="AQ85" s="197"/>
      <c r="AR85" s="209"/>
      <c r="AS85" s="197"/>
      <c r="AT85" s="210" t="s">
        <v>205</v>
      </c>
      <c r="AU85" s="197"/>
      <c r="AV85" s="197"/>
      <c r="AW85" s="197"/>
      <c r="AX85" s="199"/>
    </row>
    <row r="86" spans="1:50" ht="18" customHeight="1" thickBot="1">
      <c r="A86" s="997"/>
      <c r="B86" s="917"/>
      <c r="C86" s="906"/>
      <c r="D86" s="906"/>
      <c r="E86" s="906"/>
      <c r="F86" s="906"/>
      <c r="G86" s="906"/>
      <c r="H86" s="906"/>
      <c r="I86" s="906"/>
      <c r="J86" s="906"/>
      <c r="K86" s="188"/>
      <c r="L86" s="189" t="s">
        <v>212</v>
      </c>
      <c r="M86" s="190"/>
      <c r="N86" s="190"/>
      <c r="O86" s="190"/>
      <c r="P86" s="190"/>
      <c r="Q86" s="190"/>
      <c r="R86" s="190"/>
      <c r="S86" s="979" t="e">
        <f>IF((CEILING(AN88,1)-AN88)-2*(CEILING(AO88,1)-AO88)&gt;=0,CEILING(AN88,1),CEILING(AN88+AS89/S82/12,1))</f>
        <v>#DIV/0!</v>
      </c>
      <c r="T86" s="980"/>
      <c r="U86" s="980"/>
      <c r="V86" s="980"/>
      <c r="W86" s="980"/>
      <c r="X86" s="211" t="s">
        <v>210</v>
      </c>
      <c r="Y86" s="979" t="e">
        <f>IF((CEILING(AN88,1)-AN88)-2*(CEILING(AO88,1)-AO88)&gt;=0,CEILING(AO88,1),FLOOR(AO88,1))</f>
        <v>#DIV/0!</v>
      </c>
      <c r="Z86" s="980"/>
      <c r="AA86" s="980"/>
      <c r="AB86" s="980"/>
      <c r="AC86" s="980"/>
      <c r="AD86" s="211" t="s">
        <v>210</v>
      </c>
      <c r="AE86" s="968"/>
      <c r="AF86" s="969"/>
      <c r="AG86" s="969"/>
      <c r="AH86" s="969"/>
      <c r="AI86" s="969"/>
      <c r="AJ86" s="970"/>
      <c r="AL86" s="212"/>
      <c r="AM86" s="213" t="s">
        <v>112</v>
      </c>
      <c r="AN86" s="214">
        <f>AB71</f>
        <v>0</v>
      </c>
      <c r="AO86" s="215"/>
      <c r="AP86" s="214"/>
      <c r="AQ86" s="216">
        <f>SUM(AN86:AP86)</f>
        <v>0</v>
      </c>
      <c r="AR86" s="217" t="e">
        <f>AQ86-S82*S84*12</f>
        <v>#DIV/0!</v>
      </c>
      <c r="AS86" s="218" t="s">
        <v>185</v>
      </c>
      <c r="AT86" s="219"/>
      <c r="AU86" s="220"/>
      <c r="AV86" s="220"/>
      <c r="AW86" s="220"/>
      <c r="AX86" s="221"/>
    </row>
    <row r="87" spans="1:50" ht="18" customHeight="1" thickBot="1">
      <c r="A87" s="997"/>
      <c r="B87" s="917"/>
      <c r="C87" s="906"/>
      <c r="D87" s="906"/>
      <c r="E87" s="906"/>
      <c r="F87" s="906"/>
      <c r="G87" s="906"/>
      <c r="H87" s="906"/>
      <c r="I87" s="906"/>
      <c r="J87" s="906"/>
      <c r="K87" s="200"/>
      <c r="L87" s="185"/>
      <c r="M87" s="201" t="s">
        <v>161</v>
      </c>
      <c r="N87" s="888" t="e">
        <f>SUM(T87,Z87)</f>
        <v>#DIV/0!</v>
      </c>
      <c r="O87" s="888"/>
      <c r="P87" s="888"/>
      <c r="Q87" s="201" t="s">
        <v>210</v>
      </c>
      <c r="R87" s="202" t="s">
        <v>211</v>
      </c>
      <c r="S87" s="222" t="s">
        <v>161</v>
      </c>
      <c r="T87" s="888" t="e">
        <f>S82*S86*12</f>
        <v>#DIV/0!</v>
      </c>
      <c r="U87" s="888"/>
      <c r="V87" s="888"/>
      <c r="W87" s="201" t="s">
        <v>210</v>
      </c>
      <c r="X87" s="223" t="s">
        <v>211</v>
      </c>
      <c r="Y87" s="222" t="s">
        <v>161</v>
      </c>
      <c r="Z87" s="888" t="e">
        <f>Y82*Y86*12</f>
        <v>#DIV/0!</v>
      </c>
      <c r="AA87" s="888"/>
      <c r="AB87" s="888"/>
      <c r="AC87" s="201" t="s">
        <v>210</v>
      </c>
      <c r="AD87" s="223" t="s">
        <v>211</v>
      </c>
      <c r="AE87" s="971"/>
      <c r="AF87" s="972"/>
      <c r="AG87" s="972"/>
      <c r="AH87" s="972"/>
      <c r="AI87" s="972"/>
      <c r="AJ87" s="973"/>
      <c r="AL87" s="206" t="s">
        <v>119</v>
      </c>
      <c r="AM87" s="224" t="s">
        <v>117</v>
      </c>
      <c r="AN87" s="225"/>
      <c r="AO87" s="226"/>
      <c r="AP87" s="227"/>
      <c r="AQ87" s="197"/>
      <c r="AR87" s="209"/>
      <c r="AS87" s="197"/>
      <c r="AT87" s="210" t="s">
        <v>206</v>
      </c>
      <c r="AU87" s="228" t="e">
        <f>AN87/AO87</f>
        <v>#DIV/0!</v>
      </c>
      <c r="AV87" s="229" t="e">
        <f>IF(AU87&lt;=1,"  【エラー】１を超えるよう配分比率を設定してください。","  １を超えていることをご確認ください。")</f>
        <v>#DIV/0!</v>
      </c>
      <c r="AW87" s="229"/>
      <c r="AX87" s="230"/>
    </row>
    <row r="88" spans="1:50" ht="18" customHeight="1">
      <c r="A88" s="997"/>
      <c r="B88" s="917"/>
      <c r="C88" s="906"/>
      <c r="D88" s="906"/>
      <c r="E88" s="906"/>
      <c r="F88" s="906"/>
      <c r="G88" s="906"/>
      <c r="H88" s="906"/>
      <c r="I88" s="906"/>
      <c r="J88" s="906"/>
      <c r="K88" s="231"/>
      <c r="L88" s="189" t="s">
        <v>213</v>
      </c>
      <c r="M88" s="190"/>
      <c r="N88" s="190"/>
      <c r="O88" s="190"/>
      <c r="P88" s="190"/>
      <c r="Q88" s="190"/>
      <c r="R88" s="190"/>
      <c r="S88" s="899" t="e">
        <f>IF((CEILING(AN91,1)-AN91)-2*(CEILING(AO91,1)-AO91)&gt;=0,CEILING(AN91,1),CEILING(AN91+(AS91+AS92)/S82/12,1))</f>
        <v>#DIV/0!</v>
      </c>
      <c r="T88" s="900"/>
      <c r="U88" s="900"/>
      <c r="V88" s="900"/>
      <c r="W88" s="900"/>
      <c r="X88" s="191" t="s">
        <v>210</v>
      </c>
      <c r="Y88" s="899" t="e">
        <f>IF((CEILING(AN91,1)-AN91)-2*(CEILING(AO91,1)-AO91)&gt;=0,CEILING(AO91,1),FLOOR(AO91,1))</f>
        <v>#DIV/0!</v>
      </c>
      <c r="Z88" s="900"/>
      <c r="AA88" s="900"/>
      <c r="AB88" s="900"/>
      <c r="AC88" s="900"/>
      <c r="AD88" s="191" t="s">
        <v>210</v>
      </c>
      <c r="AE88" s="900" t="e">
        <f>IF(Y88-2*(CEILING(AP91,1))&gt;=0,CEILING(AP91,1),FLOOR(AP91,1))</f>
        <v>#DIV/0!</v>
      </c>
      <c r="AF88" s="900"/>
      <c r="AG88" s="900"/>
      <c r="AH88" s="900"/>
      <c r="AI88" s="900"/>
      <c r="AJ88" s="232" t="s">
        <v>210</v>
      </c>
      <c r="AL88" s="233"/>
      <c r="AM88" s="234" t="s">
        <v>111</v>
      </c>
      <c r="AN88" s="235" t="e">
        <f>AB71/((S82+Y82/AU87)*12)</f>
        <v>#DIV/0!</v>
      </c>
      <c r="AO88" s="236" t="e">
        <f>AB71/((S82*AU87+Y82)*12)</f>
        <v>#DIV/0!</v>
      </c>
      <c r="AP88" s="235"/>
      <c r="AQ88" s="237"/>
      <c r="AR88" s="238"/>
      <c r="AS88" s="237"/>
      <c r="AT88" s="239"/>
      <c r="AU88" s="240"/>
      <c r="AV88" s="237"/>
      <c r="AW88" s="237"/>
      <c r="AX88" s="241"/>
    </row>
    <row r="89" spans="1:50" ht="18" customHeight="1" thickBot="1">
      <c r="A89" s="242"/>
      <c r="B89" s="917"/>
      <c r="C89" s="906"/>
      <c r="D89" s="906"/>
      <c r="E89" s="906"/>
      <c r="F89" s="906"/>
      <c r="G89" s="906"/>
      <c r="H89" s="906"/>
      <c r="I89" s="906"/>
      <c r="J89" s="906"/>
      <c r="K89" s="200"/>
      <c r="L89" s="187"/>
      <c r="M89" s="204" t="s">
        <v>161</v>
      </c>
      <c r="N89" s="889" t="e">
        <f>SUM(T89,Z89,AF89)</f>
        <v>#DIV/0!</v>
      </c>
      <c r="O89" s="889"/>
      <c r="P89" s="889"/>
      <c r="Q89" s="204" t="s">
        <v>210</v>
      </c>
      <c r="R89" s="243" t="s">
        <v>211</v>
      </c>
      <c r="S89" s="203" t="s">
        <v>161</v>
      </c>
      <c r="T89" s="889" t="e">
        <f>S82*S88*12</f>
        <v>#DIV/0!</v>
      </c>
      <c r="U89" s="889"/>
      <c r="V89" s="889"/>
      <c r="W89" s="204" t="s">
        <v>210</v>
      </c>
      <c r="X89" s="223" t="s">
        <v>211</v>
      </c>
      <c r="Y89" s="203" t="s">
        <v>161</v>
      </c>
      <c r="Z89" s="889" t="e">
        <f>Y82*Y88*12</f>
        <v>#DIV/0!</v>
      </c>
      <c r="AA89" s="889"/>
      <c r="AB89" s="889"/>
      <c r="AC89" s="204" t="s">
        <v>210</v>
      </c>
      <c r="AD89" s="223" t="s">
        <v>211</v>
      </c>
      <c r="AE89" s="204" t="s">
        <v>161</v>
      </c>
      <c r="AF89" s="889" t="e">
        <f>AE82*AE88*12</f>
        <v>#DIV/0!</v>
      </c>
      <c r="AG89" s="889"/>
      <c r="AH89" s="889"/>
      <c r="AI89" s="204" t="s">
        <v>210</v>
      </c>
      <c r="AJ89" s="244" t="s">
        <v>211</v>
      </c>
      <c r="AL89" s="212"/>
      <c r="AM89" s="212" t="s">
        <v>112</v>
      </c>
      <c r="AN89" s="245" t="e">
        <f>AB71/(1+Y82/S82/AU87)</f>
        <v>#DIV/0!</v>
      </c>
      <c r="AO89" s="246" t="e">
        <f>AB71/(S82/Y82*AU87+1)</f>
        <v>#DIV/0!</v>
      </c>
      <c r="AP89" s="245"/>
      <c r="AQ89" s="216" t="e">
        <f>SUM(AN89:AP89)</f>
        <v>#DIV/0!</v>
      </c>
      <c r="AR89" s="217" t="e">
        <f>AQ89-S82*S86*12-Y82*Y86*12</f>
        <v>#DIV/0!</v>
      </c>
      <c r="AS89" s="220" t="e">
        <f>IF((CEILING(AN88,1)-AN88)-2*(CEILING(AO88,1)-AO88)&gt;=0,0,(AO88-FLOOR(AO88,1))*Y82*12)</f>
        <v>#DIV/0!</v>
      </c>
      <c r="AT89" s="219"/>
      <c r="AU89" s="247"/>
      <c r="AV89" s="220"/>
      <c r="AW89" s="220"/>
      <c r="AX89" s="221"/>
    </row>
    <row r="90" spans="1:50" ht="18" customHeight="1" thickBot="1">
      <c r="A90" s="242"/>
      <c r="B90" s="917"/>
      <c r="C90" s="906"/>
      <c r="D90" s="906"/>
      <c r="E90" s="906"/>
      <c r="F90" s="906"/>
      <c r="G90" s="906"/>
      <c r="H90" s="906"/>
      <c r="I90" s="906"/>
      <c r="J90" s="906"/>
      <c r="K90" s="231"/>
      <c r="L90" s="189" t="s">
        <v>214</v>
      </c>
      <c r="M90" s="190"/>
      <c r="N90" s="190"/>
      <c r="O90" s="190"/>
      <c r="P90" s="190"/>
      <c r="Q90" s="190"/>
      <c r="R90" s="190"/>
      <c r="S90" s="893"/>
      <c r="T90" s="894"/>
      <c r="U90" s="894"/>
      <c r="V90" s="894"/>
      <c r="W90" s="895"/>
      <c r="X90" s="187" t="s">
        <v>210</v>
      </c>
      <c r="Y90" s="893"/>
      <c r="Z90" s="894"/>
      <c r="AA90" s="894"/>
      <c r="AB90" s="894"/>
      <c r="AC90" s="895"/>
      <c r="AD90" s="248" t="s">
        <v>210</v>
      </c>
      <c r="AE90" s="893"/>
      <c r="AF90" s="894"/>
      <c r="AG90" s="894"/>
      <c r="AH90" s="894"/>
      <c r="AI90" s="895"/>
      <c r="AJ90" s="4" t="s">
        <v>210</v>
      </c>
      <c r="AL90" s="206" t="s">
        <v>120</v>
      </c>
      <c r="AM90" s="239" t="s">
        <v>117</v>
      </c>
      <c r="AN90" s="225"/>
      <c r="AO90" s="249"/>
      <c r="AP90" s="250"/>
      <c r="AQ90" s="237"/>
      <c r="AR90" s="238"/>
      <c r="AS90" s="237"/>
      <c r="AT90" s="239" t="s">
        <v>206</v>
      </c>
      <c r="AU90" s="240" t="e">
        <f>AN90/AO90</f>
        <v>#DIV/0!</v>
      </c>
      <c r="AV90" s="251" t="e">
        <f>IF(AU90&lt;=1," 【エラー】１を超えるよう配分比率を設定してください。","  １を超えていることをご確認ください。")</f>
        <v>#DIV/0!</v>
      </c>
      <c r="AW90" s="251"/>
      <c r="AX90" s="252"/>
    </row>
    <row r="91" spans="1:50" ht="18" customHeight="1" thickBot="1">
      <c r="A91" s="242"/>
      <c r="B91" s="918"/>
      <c r="C91" s="919"/>
      <c r="D91" s="919"/>
      <c r="E91" s="919"/>
      <c r="F91" s="919"/>
      <c r="G91" s="919"/>
      <c r="H91" s="919"/>
      <c r="I91" s="906"/>
      <c r="J91" s="906"/>
      <c r="K91" s="253"/>
      <c r="L91" s="187"/>
      <c r="M91" s="254" t="s">
        <v>161</v>
      </c>
      <c r="N91" s="978">
        <f>SUM(T91,Z91,AF91)</f>
        <v>0</v>
      </c>
      <c r="O91" s="978"/>
      <c r="P91" s="978"/>
      <c r="Q91" s="254" t="s">
        <v>210</v>
      </c>
      <c r="R91" s="255" t="s">
        <v>211</v>
      </c>
      <c r="S91" s="256" t="s">
        <v>161</v>
      </c>
      <c r="T91" s="978">
        <f>S82*S90*12</f>
        <v>0</v>
      </c>
      <c r="U91" s="978"/>
      <c r="V91" s="978"/>
      <c r="W91" s="254" t="s">
        <v>210</v>
      </c>
      <c r="X91" s="257" t="s">
        <v>211</v>
      </c>
      <c r="Y91" s="254" t="s">
        <v>161</v>
      </c>
      <c r="Z91" s="978">
        <f>Y82*Y90*12</f>
        <v>0</v>
      </c>
      <c r="AA91" s="978"/>
      <c r="AB91" s="978"/>
      <c r="AC91" s="254" t="s">
        <v>210</v>
      </c>
      <c r="AD91" s="257" t="s">
        <v>211</v>
      </c>
      <c r="AE91" s="254" t="s">
        <v>161</v>
      </c>
      <c r="AF91" s="978">
        <f>AE82*AE90*12</f>
        <v>0</v>
      </c>
      <c r="AG91" s="978"/>
      <c r="AH91" s="978"/>
      <c r="AI91" s="254" t="s">
        <v>210</v>
      </c>
      <c r="AJ91" s="258" t="s">
        <v>211</v>
      </c>
      <c r="AL91" s="259"/>
      <c r="AM91" s="260" t="s">
        <v>111</v>
      </c>
      <c r="AN91" s="235" t="e">
        <f>AB71/((S82+Y82/AU90+AE82/AU92)*12)</f>
        <v>#DIV/0!</v>
      </c>
      <c r="AO91" s="236" t="e">
        <f>AB71/((S82*AU90+Y82+AE82/AU91)*12)</f>
        <v>#DIV/0!</v>
      </c>
      <c r="AP91" s="235" t="e">
        <f>AB71/((S82*AU92+Y82*AU91+AE82)*12)</f>
        <v>#DIV/0!</v>
      </c>
      <c r="AQ91" s="237"/>
      <c r="AR91" s="238"/>
      <c r="AS91" s="261" t="e">
        <f>IF((CEILING(AN91,1)-AN91)-2*(CEILING(AO91,1)-AO91)&gt;=0,0,(AO91-FLOOR(AO91,1))*Y82*12)</f>
        <v>#DIV/0!</v>
      </c>
      <c r="AT91" s="239" t="s">
        <v>207</v>
      </c>
      <c r="AU91" s="240" t="e">
        <f>AO90/AP90</f>
        <v>#DIV/0!</v>
      </c>
      <c r="AV91" s="251"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251"/>
      <c r="AX91" s="252"/>
    </row>
    <row r="92" spans="1:50" s="65" customFormat="1" ht="18" customHeight="1" thickBot="1">
      <c r="A92" s="262"/>
      <c r="B92" s="263" t="s">
        <v>240</v>
      </c>
      <c r="C92" s="148"/>
      <c r="D92" s="148"/>
      <c r="E92" s="148"/>
      <c r="F92" s="148"/>
      <c r="G92" s="148"/>
      <c r="H92" s="148"/>
      <c r="I92" s="148"/>
      <c r="J92" s="148"/>
      <c r="K92" s="264"/>
      <c r="L92" s="264"/>
      <c r="M92" s="148"/>
      <c r="N92" s="148"/>
      <c r="O92" s="148"/>
      <c r="P92" s="148"/>
      <c r="Q92" s="148"/>
      <c r="R92" s="148"/>
      <c r="S92" s="148"/>
      <c r="T92" s="148"/>
      <c r="U92" s="148"/>
      <c r="V92" s="148"/>
      <c r="W92" s="265"/>
      <c r="X92" s="975"/>
      <c r="Y92" s="976"/>
      <c r="Z92" s="266" t="s">
        <v>63</v>
      </c>
      <c r="AA92" s="267"/>
      <c r="AB92" s="267"/>
      <c r="AC92" s="977"/>
      <c r="AD92" s="977"/>
      <c r="AE92" s="266"/>
      <c r="AF92" s="266"/>
      <c r="AG92" s="266"/>
      <c r="AH92" s="268"/>
      <c r="AI92" s="269"/>
      <c r="AJ92" s="270"/>
      <c r="AL92" s="271"/>
      <c r="AM92" s="212" t="s">
        <v>112</v>
      </c>
      <c r="AN92" s="272" t="e">
        <f>AB71/(1+Y82/S82/AU90+AE82/S82/AU92)</f>
        <v>#DIV/0!</v>
      </c>
      <c r="AO92" s="216" t="e">
        <f>AB71/(S82/Y82*AU90+1+AE82/Y82/AU91)</f>
        <v>#DIV/0!</v>
      </c>
      <c r="AP92" s="272" t="e">
        <f>AB71/(S82/AE82*AU92+Y82/AE82*AU91+1)</f>
        <v>#DIV/0!</v>
      </c>
      <c r="AQ92" s="216" t="e">
        <f>SUM(AN92:AP92)</f>
        <v>#DIV/0!</v>
      </c>
      <c r="AR92" s="217" t="e">
        <f>AQ92-S82*S88*12-Y82*Y88*12-AE82*AE88*12</f>
        <v>#DIV/0!</v>
      </c>
      <c r="AS92" s="273" t="e">
        <f>IF(Y88-2*(CEILING(AP91,1))&gt;=0,0,(AP91-FLOOR(AP91,1))*AE82*12)</f>
        <v>#DIV/0!</v>
      </c>
      <c r="AT92" s="219" t="s">
        <v>208</v>
      </c>
      <c r="AU92" s="220" t="e">
        <f>AN90/AP90</f>
        <v>#DIV/0!</v>
      </c>
      <c r="AV92" s="220"/>
      <c r="AW92" s="220"/>
      <c r="AX92" s="221"/>
    </row>
    <row r="93" spans="1:50" s="65" customFormat="1" ht="18" customHeight="1">
      <c r="A93" s="274"/>
      <c r="B93" s="275"/>
      <c r="C93" s="276" t="s">
        <v>359</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198</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199</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943" t="s">
        <v>241</v>
      </c>
      <c r="E96" s="943"/>
      <c r="F96" s="943"/>
      <c r="G96" s="943"/>
      <c r="H96" s="943"/>
      <c r="I96" s="943"/>
      <c r="J96" s="943"/>
      <c r="K96" s="943"/>
      <c r="L96" s="943"/>
      <c r="M96" s="943"/>
      <c r="N96" s="943"/>
      <c r="O96" s="943"/>
      <c r="P96" s="943"/>
      <c r="Q96" s="943"/>
      <c r="R96" s="943"/>
      <c r="S96" s="943"/>
      <c r="T96" s="943"/>
      <c r="U96" s="943"/>
      <c r="V96" s="943"/>
      <c r="W96" s="943"/>
      <c r="X96" s="943"/>
      <c r="Y96" s="943"/>
      <c r="Z96" s="943"/>
      <c r="AA96" s="943"/>
      <c r="AB96" s="943"/>
      <c r="AC96" s="943"/>
      <c r="AD96" s="943"/>
      <c r="AE96" s="943"/>
      <c r="AF96" s="943"/>
      <c r="AG96" s="943"/>
      <c r="AH96" s="943"/>
      <c r="AI96" s="943"/>
      <c r="AJ96" s="278"/>
      <c r="AL96" s="279"/>
      <c r="AM96" s="91"/>
      <c r="AN96" s="280"/>
      <c r="AO96" s="280"/>
      <c r="AP96" s="280"/>
      <c r="AQ96" s="280"/>
      <c r="AR96" s="281"/>
      <c r="AT96" s="70"/>
    </row>
    <row r="97" spans="1:46" s="65" customFormat="1" ht="18" customHeight="1" thickBot="1">
      <c r="A97" s="286"/>
      <c r="B97" s="287"/>
      <c r="C97" s="288"/>
      <c r="D97" s="289" t="s">
        <v>49</v>
      </c>
      <c r="E97" s="290"/>
      <c r="F97" s="944"/>
      <c r="G97" s="944"/>
      <c r="H97" s="944"/>
      <c r="I97" s="944"/>
      <c r="J97" s="944"/>
      <c r="K97" s="944"/>
      <c r="L97" s="944"/>
      <c r="M97" s="944"/>
      <c r="N97" s="944"/>
      <c r="O97" s="944"/>
      <c r="P97" s="944"/>
      <c r="Q97" s="944"/>
      <c r="R97" s="944"/>
      <c r="S97" s="944"/>
      <c r="T97" s="944"/>
      <c r="U97" s="944"/>
      <c r="V97" s="944"/>
      <c r="W97" s="944"/>
      <c r="X97" s="944"/>
      <c r="Y97" s="944"/>
      <c r="Z97" s="944"/>
      <c r="AA97" s="944"/>
      <c r="AB97" s="944"/>
      <c r="AC97" s="944"/>
      <c r="AD97" s="944"/>
      <c r="AE97" s="944"/>
      <c r="AF97" s="944"/>
      <c r="AG97" s="944"/>
      <c r="AH97" s="944"/>
      <c r="AI97" s="944"/>
      <c r="AJ97" s="291" t="s">
        <v>200</v>
      </c>
      <c r="AL97" s="279"/>
      <c r="AM97" s="91"/>
      <c r="AN97" s="280"/>
      <c r="AO97" s="280"/>
      <c r="AP97" s="280"/>
      <c r="AQ97" s="280"/>
      <c r="AR97" s="281"/>
      <c r="AT97" s="70"/>
    </row>
    <row r="98" spans="1:46" s="65" customFormat="1" ht="18" customHeight="1" thickBot="1">
      <c r="A98" s="67" t="s">
        <v>340</v>
      </c>
      <c r="B98" s="292" t="s">
        <v>302</v>
      </c>
      <c r="C98" s="293"/>
      <c r="D98" s="293"/>
      <c r="E98" s="293"/>
      <c r="F98" s="293"/>
      <c r="G98" s="293"/>
      <c r="H98" s="292"/>
      <c r="I98" s="292"/>
      <c r="J98" s="292"/>
      <c r="K98" s="292"/>
      <c r="L98" s="294"/>
      <c r="M98" s="131"/>
      <c r="N98" s="295" t="s">
        <v>148</v>
      </c>
      <c r="O98" s="132"/>
      <c r="P98" s="960"/>
      <c r="Q98" s="960"/>
      <c r="R98" s="132" t="s">
        <v>11</v>
      </c>
      <c r="S98" s="960"/>
      <c r="T98" s="960"/>
      <c r="U98" s="132" t="s">
        <v>12</v>
      </c>
      <c r="V98" s="732" t="s">
        <v>13</v>
      </c>
      <c r="W98" s="732"/>
      <c r="X98" s="132" t="s">
        <v>19</v>
      </c>
      <c r="Y98" s="132"/>
      <c r="Z98" s="960"/>
      <c r="AA98" s="960"/>
      <c r="AB98" s="132" t="s">
        <v>11</v>
      </c>
      <c r="AC98" s="960"/>
      <c r="AD98" s="960"/>
      <c r="AE98" s="132" t="s">
        <v>12</v>
      </c>
      <c r="AF98" s="132" t="s">
        <v>146</v>
      </c>
      <c r="AG98" s="495" t="str">
        <f>IF(P98&gt;=1,(Z98*12+AC98)-(P98*12+S98)+1,"")</f>
        <v/>
      </c>
      <c r="AH98" s="732" t="s">
        <v>147</v>
      </c>
      <c r="AI98" s="732"/>
      <c r="AJ98" s="133" t="s">
        <v>52</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78</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79</v>
      </c>
      <c r="B101" s="904" t="s">
        <v>390</v>
      </c>
      <c r="C101" s="904"/>
      <c r="D101" s="904"/>
      <c r="E101" s="904"/>
      <c r="F101" s="904"/>
      <c r="G101" s="904"/>
      <c r="H101" s="904"/>
      <c r="I101" s="904"/>
      <c r="J101" s="904"/>
      <c r="K101" s="904"/>
      <c r="L101" s="904"/>
      <c r="M101" s="904"/>
      <c r="N101" s="904"/>
      <c r="O101" s="904"/>
      <c r="P101" s="904"/>
      <c r="Q101" s="904"/>
      <c r="R101" s="904"/>
      <c r="S101" s="904"/>
      <c r="T101" s="904"/>
      <c r="U101" s="904"/>
      <c r="V101" s="904"/>
      <c r="W101" s="904"/>
      <c r="X101" s="904"/>
      <c r="Y101" s="904"/>
      <c r="Z101" s="904"/>
      <c r="AA101" s="904"/>
      <c r="AB101" s="904"/>
      <c r="AC101" s="904"/>
      <c r="AD101" s="904"/>
      <c r="AE101" s="904"/>
      <c r="AF101" s="904"/>
      <c r="AG101" s="904"/>
      <c r="AH101" s="904"/>
      <c r="AI101" s="904"/>
      <c r="AJ101" s="904"/>
    </row>
    <row r="102" spans="1:46" s="65" customFormat="1" ht="24" customHeight="1">
      <c r="A102" s="298" t="s">
        <v>79</v>
      </c>
      <c r="B102" s="904" t="s">
        <v>391</v>
      </c>
      <c r="C102" s="904"/>
      <c r="D102" s="904"/>
      <c r="E102" s="904"/>
      <c r="F102" s="904"/>
      <c r="G102" s="904"/>
      <c r="H102" s="904"/>
      <c r="I102" s="904"/>
      <c r="J102" s="904"/>
      <c r="K102" s="904"/>
      <c r="L102" s="904"/>
      <c r="M102" s="904"/>
      <c r="N102" s="904"/>
      <c r="O102" s="904"/>
      <c r="P102" s="904"/>
      <c r="Q102" s="904"/>
      <c r="R102" s="904"/>
      <c r="S102" s="904"/>
      <c r="T102" s="904"/>
      <c r="U102" s="904"/>
      <c r="V102" s="904"/>
      <c r="W102" s="904"/>
      <c r="X102" s="904"/>
      <c r="Y102" s="904"/>
      <c r="Z102" s="904"/>
      <c r="AA102" s="904"/>
      <c r="AB102" s="904"/>
      <c r="AC102" s="904"/>
      <c r="AD102" s="904"/>
      <c r="AE102" s="904"/>
      <c r="AF102" s="904"/>
      <c r="AG102" s="904"/>
      <c r="AH102" s="904"/>
      <c r="AI102" s="904"/>
      <c r="AJ102" s="904"/>
    </row>
    <row r="103" spans="1:46" s="65" customFormat="1" ht="27" customHeight="1">
      <c r="A103" s="299" t="s">
        <v>79</v>
      </c>
      <c r="B103" s="720" t="s">
        <v>392</v>
      </c>
      <c r="C103" s="720"/>
      <c r="D103" s="720"/>
      <c r="E103" s="720"/>
      <c r="F103" s="720"/>
      <c r="G103" s="720"/>
      <c r="H103" s="720"/>
      <c r="I103" s="720"/>
      <c r="J103" s="720"/>
      <c r="K103" s="720"/>
      <c r="L103" s="720"/>
      <c r="M103" s="720"/>
      <c r="N103" s="720"/>
      <c r="O103" s="720"/>
      <c r="P103" s="720"/>
      <c r="Q103" s="720"/>
      <c r="R103" s="720"/>
      <c r="S103" s="720"/>
      <c r="T103" s="720"/>
      <c r="U103" s="720"/>
      <c r="V103" s="720"/>
      <c r="W103" s="720"/>
      <c r="X103" s="720"/>
      <c r="Y103" s="720"/>
      <c r="Z103" s="720"/>
      <c r="AA103" s="720"/>
      <c r="AB103" s="720"/>
      <c r="AC103" s="720"/>
      <c r="AD103" s="720"/>
      <c r="AE103" s="720"/>
      <c r="AF103" s="720"/>
      <c r="AG103" s="720"/>
      <c r="AH103" s="720"/>
      <c r="AI103" s="720"/>
      <c r="AJ103" s="720"/>
    </row>
    <row r="104" spans="1:46" s="65" customFormat="1" ht="40.15" customHeight="1">
      <c r="A104" s="141" t="s">
        <v>79</v>
      </c>
      <c r="B104" s="723" t="s">
        <v>395</v>
      </c>
      <c r="C104" s="723"/>
      <c r="D104" s="723"/>
      <c r="E104" s="723"/>
      <c r="F104" s="723"/>
      <c r="G104" s="723"/>
      <c r="H104" s="723"/>
      <c r="I104" s="723"/>
      <c r="J104" s="723"/>
      <c r="K104" s="723"/>
      <c r="L104" s="723"/>
      <c r="M104" s="723"/>
      <c r="N104" s="723"/>
      <c r="O104" s="723"/>
      <c r="P104" s="723"/>
      <c r="Q104" s="723"/>
      <c r="R104" s="723"/>
      <c r="S104" s="723"/>
      <c r="T104" s="723"/>
      <c r="U104" s="723"/>
      <c r="V104" s="723"/>
      <c r="W104" s="723"/>
      <c r="X104" s="723"/>
      <c r="Y104" s="723"/>
      <c r="Z104" s="723"/>
      <c r="AA104" s="723"/>
      <c r="AB104" s="723"/>
      <c r="AC104" s="723"/>
      <c r="AD104" s="723"/>
      <c r="AE104" s="723"/>
      <c r="AF104" s="723"/>
      <c r="AG104" s="723"/>
      <c r="AH104" s="723"/>
      <c r="AI104" s="723"/>
      <c r="AJ104" s="723"/>
    </row>
    <row r="105" spans="1:46" s="65" customFormat="1" ht="36" customHeight="1">
      <c r="A105" s="299" t="s">
        <v>109</v>
      </c>
      <c r="B105" s="910" t="s">
        <v>393</v>
      </c>
      <c r="C105" s="910"/>
      <c r="D105" s="910"/>
      <c r="E105" s="910"/>
      <c r="F105" s="910"/>
      <c r="G105" s="910"/>
      <c r="H105" s="910"/>
      <c r="I105" s="910"/>
      <c r="J105" s="910"/>
      <c r="K105" s="910"/>
      <c r="L105" s="910"/>
      <c r="M105" s="910"/>
      <c r="N105" s="910"/>
      <c r="O105" s="910"/>
      <c r="P105" s="910"/>
      <c r="Q105" s="910"/>
      <c r="R105" s="910"/>
      <c r="S105" s="910"/>
      <c r="T105" s="910"/>
      <c r="U105" s="910"/>
      <c r="V105" s="910"/>
      <c r="W105" s="910"/>
      <c r="X105" s="910"/>
      <c r="Y105" s="910"/>
      <c r="Z105" s="910"/>
      <c r="AA105" s="910"/>
      <c r="AB105" s="910"/>
      <c r="AC105" s="910"/>
      <c r="AD105" s="910"/>
      <c r="AE105" s="910"/>
      <c r="AF105" s="910"/>
      <c r="AG105" s="910"/>
      <c r="AH105" s="910"/>
      <c r="AI105" s="910"/>
      <c r="AJ105" s="910"/>
    </row>
    <row r="106" spans="1:46" s="65" customFormat="1" ht="27" customHeight="1">
      <c r="A106" s="299" t="s">
        <v>79</v>
      </c>
      <c r="B106" s="910" t="s">
        <v>394</v>
      </c>
      <c r="C106" s="910"/>
      <c r="D106" s="910"/>
      <c r="E106" s="910"/>
      <c r="F106" s="910"/>
      <c r="G106" s="910"/>
      <c r="H106" s="910"/>
      <c r="I106" s="910"/>
      <c r="J106" s="910"/>
      <c r="K106" s="910"/>
      <c r="L106" s="910"/>
      <c r="M106" s="910"/>
      <c r="N106" s="910"/>
      <c r="O106" s="910"/>
      <c r="P106" s="910"/>
      <c r="Q106" s="910"/>
      <c r="R106" s="910"/>
      <c r="S106" s="910"/>
      <c r="T106" s="910"/>
      <c r="U106" s="910"/>
      <c r="V106" s="910"/>
      <c r="W106" s="910"/>
      <c r="X106" s="910"/>
      <c r="Y106" s="910"/>
      <c r="Z106" s="910"/>
      <c r="AA106" s="910"/>
      <c r="AB106" s="910"/>
      <c r="AC106" s="910"/>
      <c r="AD106" s="910"/>
      <c r="AE106" s="910"/>
      <c r="AF106" s="910"/>
      <c r="AG106" s="910"/>
      <c r="AH106" s="910"/>
      <c r="AI106" s="910"/>
      <c r="AJ106" s="910"/>
    </row>
    <row r="107" spans="1:46" s="65" customFormat="1" ht="15"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1" t="s">
        <v>360</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317</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6" t="s">
        <v>177</v>
      </c>
      <c r="AG110" s="306"/>
      <c r="AH110" s="307" t="s">
        <v>108</v>
      </c>
      <c r="AI110" s="306"/>
      <c r="AJ110" s="308"/>
      <c r="AK110" s="2"/>
    </row>
    <row r="111" spans="1:46" s="65" customFormat="1" ht="26.25" customHeight="1">
      <c r="A111" s="923" t="s">
        <v>35</v>
      </c>
      <c r="B111" s="924"/>
      <c r="C111" s="924"/>
      <c r="D111" s="931"/>
      <c r="E111" s="309"/>
      <c r="F111" s="310" t="s">
        <v>33</v>
      </c>
      <c r="G111" s="158"/>
      <c r="H111" s="158"/>
      <c r="I111" s="311"/>
      <c r="J111" s="310" t="s">
        <v>80</v>
      </c>
      <c r="K111" s="158"/>
      <c r="L111" s="158"/>
      <c r="M111" s="158"/>
      <c r="N111" s="158"/>
      <c r="O111" s="311"/>
      <c r="P111" s="310" t="s">
        <v>81</v>
      </c>
      <c r="Q111" s="158"/>
      <c r="R111" s="158"/>
      <c r="S111" s="158"/>
      <c r="T111" s="158"/>
      <c r="U111" s="158"/>
      <c r="V111" s="311"/>
      <c r="W111" s="310" t="s">
        <v>34</v>
      </c>
      <c r="X111" s="158"/>
      <c r="Y111" s="312"/>
      <c r="Z111" s="311"/>
      <c r="AA111" s="310" t="s">
        <v>29</v>
      </c>
      <c r="AB111" s="158"/>
      <c r="AC111" s="158"/>
      <c r="AD111" s="158"/>
      <c r="AE111" s="312"/>
      <c r="AF111" s="312"/>
      <c r="AG111" s="312"/>
      <c r="AH111" s="312"/>
      <c r="AI111" s="312"/>
      <c r="AJ111" s="313"/>
      <c r="AK111" s="2"/>
    </row>
    <row r="112" spans="1:46" s="65" customFormat="1" ht="18" customHeight="1">
      <c r="A112" s="915" t="s">
        <v>32</v>
      </c>
      <c r="B112" s="916"/>
      <c r="C112" s="916"/>
      <c r="D112" s="916"/>
      <c r="E112" s="314" t="s">
        <v>242</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917"/>
      <c r="B113" s="906"/>
      <c r="C113" s="906"/>
      <c r="D113" s="906"/>
      <c r="E113" s="319"/>
      <c r="F113" s="317" t="s">
        <v>36</v>
      </c>
      <c r="G113" s="150"/>
      <c r="H113" s="150"/>
      <c r="I113" s="150"/>
      <c r="J113" s="150"/>
      <c r="K113" s="320"/>
      <c r="L113" s="317" t="s">
        <v>152</v>
      </c>
      <c r="M113" s="150"/>
      <c r="N113" s="150"/>
      <c r="O113" s="317"/>
      <c r="P113" s="317"/>
      <c r="Q113" s="321"/>
      <c r="R113" s="322"/>
      <c r="S113" s="317" t="s">
        <v>29</v>
      </c>
      <c r="T113" s="317"/>
      <c r="U113" s="317" t="s">
        <v>30</v>
      </c>
      <c r="V113" s="827"/>
      <c r="W113" s="827"/>
      <c r="X113" s="827"/>
      <c r="Y113" s="827"/>
      <c r="Z113" s="827"/>
      <c r="AA113" s="827"/>
      <c r="AB113" s="827"/>
      <c r="AC113" s="827"/>
      <c r="AD113" s="827"/>
      <c r="AE113" s="827"/>
      <c r="AF113" s="827"/>
      <c r="AG113" s="827"/>
      <c r="AH113" s="827"/>
      <c r="AI113" s="827"/>
      <c r="AJ113" s="323" t="s">
        <v>31</v>
      </c>
      <c r="AK113" s="2"/>
    </row>
    <row r="114" spans="1:37" s="65" customFormat="1" ht="18" customHeight="1" thickBot="1">
      <c r="A114" s="917"/>
      <c r="B114" s="906"/>
      <c r="C114" s="906"/>
      <c r="D114" s="906"/>
      <c r="E114" s="324" t="s">
        <v>37</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917"/>
      <c r="B115" s="906"/>
      <c r="C115" s="906"/>
      <c r="D115" s="906"/>
      <c r="E115" s="945"/>
      <c r="F115" s="946"/>
      <c r="G115" s="946"/>
      <c r="H115" s="946"/>
      <c r="I115" s="946"/>
      <c r="J115" s="946"/>
      <c r="K115" s="946"/>
      <c r="L115" s="946"/>
      <c r="M115" s="946"/>
      <c r="N115" s="946"/>
      <c r="O115" s="946"/>
      <c r="P115" s="946"/>
      <c r="Q115" s="946"/>
      <c r="R115" s="946"/>
      <c r="S115" s="946"/>
      <c r="T115" s="946"/>
      <c r="U115" s="946"/>
      <c r="V115" s="946"/>
      <c r="W115" s="946"/>
      <c r="X115" s="946"/>
      <c r="Y115" s="946"/>
      <c r="Z115" s="946"/>
      <c r="AA115" s="946"/>
      <c r="AB115" s="946"/>
      <c r="AC115" s="946"/>
      <c r="AD115" s="946"/>
      <c r="AE115" s="946"/>
      <c r="AF115" s="946"/>
      <c r="AG115" s="946"/>
      <c r="AH115" s="946"/>
      <c r="AI115" s="946"/>
      <c r="AJ115" s="947"/>
      <c r="AK115" s="2"/>
    </row>
    <row r="116" spans="1:37" s="65" customFormat="1" ht="12">
      <c r="A116" s="917"/>
      <c r="B116" s="906"/>
      <c r="C116" s="906"/>
      <c r="D116" s="906"/>
      <c r="E116" s="327" t="s">
        <v>244</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917"/>
      <c r="B117" s="906"/>
      <c r="C117" s="906"/>
      <c r="D117" s="906"/>
      <c r="E117" s="327" t="s">
        <v>243</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918"/>
      <c r="B118" s="919"/>
      <c r="C118" s="919"/>
      <c r="D118" s="919"/>
      <c r="E118" s="330" t="s">
        <v>155</v>
      </c>
      <c r="F118" s="157"/>
      <c r="G118" s="157"/>
      <c r="H118" s="157"/>
      <c r="I118" s="157"/>
      <c r="J118" s="157"/>
      <c r="K118" s="157"/>
      <c r="L118" s="908" t="s">
        <v>252</v>
      </c>
      <c r="M118" s="909"/>
      <c r="N118" s="909"/>
      <c r="O118" s="935"/>
      <c r="P118" s="935"/>
      <c r="Q118" s="331" t="s">
        <v>5</v>
      </c>
      <c r="R118" s="935"/>
      <c r="S118" s="935"/>
      <c r="T118" s="331" t="s">
        <v>38</v>
      </c>
      <c r="U118" s="332" t="s">
        <v>30</v>
      </c>
      <c r="V118" s="333"/>
      <c r="W118" s="334" t="s">
        <v>39</v>
      </c>
      <c r="X118" s="332"/>
      <c r="Y118" s="332"/>
      <c r="Z118" s="333"/>
      <c r="AA118" s="334" t="s">
        <v>40</v>
      </c>
      <c r="AB118" s="332"/>
      <c r="AC118" s="332" t="s">
        <v>31</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318</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6" t="s">
        <v>177</v>
      </c>
      <c r="AG121" s="342"/>
      <c r="AH121" s="343" t="s">
        <v>108</v>
      </c>
      <c r="AI121" s="342"/>
      <c r="AJ121" s="342"/>
      <c r="AK121" s="2"/>
    </row>
    <row r="122" spans="1:37" s="65" customFormat="1" ht="75" customHeight="1" thickBot="1">
      <c r="A122" s="923" t="s">
        <v>321</v>
      </c>
      <c r="B122" s="924"/>
      <c r="C122" s="924"/>
      <c r="D122" s="925"/>
      <c r="E122" s="847"/>
      <c r="F122" s="848"/>
      <c r="G122" s="848"/>
      <c r="H122" s="848"/>
      <c r="I122" s="848"/>
      <c r="J122" s="848"/>
      <c r="K122" s="848"/>
      <c r="L122" s="848"/>
      <c r="M122" s="848"/>
      <c r="N122" s="848"/>
      <c r="O122" s="848"/>
      <c r="P122" s="848"/>
      <c r="Q122" s="848"/>
      <c r="R122" s="848"/>
      <c r="S122" s="848"/>
      <c r="T122" s="848"/>
      <c r="U122" s="848"/>
      <c r="V122" s="848"/>
      <c r="W122" s="848"/>
      <c r="X122" s="848"/>
      <c r="Y122" s="848"/>
      <c r="Z122" s="848"/>
      <c r="AA122" s="848"/>
      <c r="AB122" s="848"/>
      <c r="AC122" s="848"/>
      <c r="AD122" s="848"/>
      <c r="AE122" s="848"/>
      <c r="AF122" s="848"/>
      <c r="AG122" s="848"/>
      <c r="AH122" s="848"/>
      <c r="AI122" s="848"/>
      <c r="AJ122" s="849"/>
      <c r="AK122" s="2"/>
    </row>
    <row r="123" spans="1:37" s="65" customFormat="1" ht="18" customHeight="1" thickBot="1">
      <c r="A123" s="915" t="s">
        <v>123</v>
      </c>
      <c r="B123" s="916"/>
      <c r="C123" s="916"/>
      <c r="D123" s="926"/>
      <c r="E123" s="344"/>
      <c r="F123" s="315" t="s">
        <v>319</v>
      </c>
      <c r="G123" s="316"/>
      <c r="H123" s="316"/>
      <c r="I123" s="316"/>
      <c r="J123" s="316"/>
      <c r="K123" s="316"/>
      <c r="L123" s="316"/>
      <c r="M123" s="316"/>
      <c r="P123" s="344"/>
      <c r="Q123" s="315" t="s">
        <v>320</v>
      </c>
      <c r="R123" s="316"/>
      <c r="S123" s="316"/>
      <c r="T123" s="316"/>
      <c r="U123" s="316"/>
      <c r="V123" s="316"/>
      <c r="X123" s="344"/>
      <c r="Y123" s="315" t="s">
        <v>151</v>
      </c>
      <c r="Z123" s="316"/>
      <c r="AA123" s="316"/>
      <c r="AB123" s="316"/>
      <c r="AC123" s="316"/>
      <c r="AD123" s="316"/>
      <c r="AE123" s="316"/>
      <c r="AF123" s="316"/>
      <c r="AG123" s="316"/>
      <c r="AH123" s="316"/>
      <c r="AI123" s="316"/>
      <c r="AJ123" s="318"/>
      <c r="AK123" s="2"/>
    </row>
    <row r="124" spans="1:37" s="65" customFormat="1" ht="14.25" customHeight="1" thickBot="1">
      <c r="A124" s="918"/>
      <c r="B124" s="919"/>
      <c r="C124" s="919"/>
      <c r="D124" s="927"/>
      <c r="E124" s="310" t="s">
        <v>165</v>
      </c>
      <c r="F124" s="310"/>
      <c r="G124" s="158"/>
      <c r="H124" s="158"/>
      <c r="I124" s="158"/>
      <c r="J124" s="158"/>
      <c r="K124" s="158"/>
      <c r="L124" s="158"/>
      <c r="M124" s="158"/>
      <c r="N124" s="158"/>
      <c r="O124" s="310"/>
      <c r="P124" s="932"/>
      <c r="Q124" s="933"/>
      <c r="R124" s="933"/>
      <c r="S124" s="933"/>
      <c r="T124" s="933"/>
      <c r="U124" s="933"/>
      <c r="V124" s="933"/>
      <c r="W124" s="933"/>
      <c r="X124" s="933"/>
      <c r="Y124" s="933"/>
      <c r="Z124" s="933"/>
      <c r="AA124" s="933"/>
      <c r="AB124" s="933"/>
      <c r="AC124" s="933"/>
      <c r="AD124" s="933"/>
      <c r="AE124" s="933"/>
      <c r="AF124" s="933"/>
      <c r="AG124" s="933"/>
      <c r="AH124" s="933"/>
      <c r="AI124" s="933"/>
      <c r="AJ124" s="934"/>
      <c r="AK124" s="2"/>
    </row>
    <row r="125" spans="1:37" s="65" customFormat="1" ht="26.25" customHeight="1">
      <c r="A125" s="923" t="s">
        <v>35</v>
      </c>
      <c r="B125" s="924"/>
      <c r="C125" s="924"/>
      <c r="D125" s="931"/>
      <c r="E125" s="345"/>
      <c r="F125" s="310" t="s">
        <v>33</v>
      </c>
      <c r="G125" s="158"/>
      <c r="H125" s="158"/>
      <c r="I125" s="345"/>
      <c r="J125" s="310" t="s">
        <v>80</v>
      </c>
      <c r="K125" s="158"/>
      <c r="L125" s="158"/>
      <c r="M125" s="158"/>
      <c r="N125" s="158"/>
      <c r="O125" s="346"/>
      <c r="P125" s="310" t="s">
        <v>81</v>
      </c>
      <c r="Q125" s="158"/>
      <c r="R125" s="158"/>
      <c r="S125" s="158"/>
      <c r="T125" s="158"/>
      <c r="U125" s="158"/>
      <c r="V125" s="346"/>
      <c r="W125" s="310" t="s">
        <v>34</v>
      </c>
      <c r="X125" s="158"/>
      <c r="Y125" s="345"/>
      <c r="Z125" s="310" t="s">
        <v>29</v>
      </c>
      <c r="AA125" s="310"/>
      <c r="AB125" s="158"/>
      <c r="AC125" s="158"/>
      <c r="AD125" s="158"/>
      <c r="AE125" s="158"/>
      <c r="AF125" s="158"/>
      <c r="AG125" s="158"/>
      <c r="AH125" s="158"/>
      <c r="AI125" s="158"/>
      <c r="AJ125" s="347"/>
      <c r="AK125" s="2"/>
    </row>
    <row r="126" spans="1:37" s="65" customFormat="1" ht="15" customHeight="1">
      <c r="A126" s="915" t="s">
        <v>32</v>
      </c>
      <c r="B126" s="916"/>
      <c r="C126" s="916"/>
      <c r="D126" s="916"/>
      <c r="E126" s="314" t="s">
        <v>217</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917"/>
      <c r="B127" s="906"/>
      <c r="C127" s="906"/>
      <c r="D127" s="906"/>
      <c r="E127" s="348"/>
      <c r="F127" s="317" t="s">
        <v>36</v>
      </c>
      <c r="G127" s="150"/>
      <c r="H127" s="150"/>
      <c r="I127" s="150"/>
      <c r="J127" s="150"/>
      <c r="K127" s="349"/>
      <c r="L127" s="317" t="s">
        <v>153</v>
      </c>
      <c r="M127" s="150"/>
      <c r="N127" s="150"/>
      <c r="O127" s="317"/>
      <c r="P127" s="317"/>
      <c r="Q127" s="321"/>
      <c r="R127" s="282"/>
      <c r="S127" s="317" t="s">
        <v>29</v>
      </c>
      <c r="T127" s="317"/>
      <c r="U127" s="317" t="s">
        <v>30</v>
      </c>
      <c r="V127" s="961"/>
      <c r="W127" s="961"/>
      <c r="X127" s="961"/>
      <c r="Y127" s="961"/>
      <c r="Z127" s="961"/>
      <c r="AA127" s="961"/>
      <c r="AB127" s="961"/>
      <c r="AC127" s="961"/>
      <c r="AD127" s="961"/>
      <c r="AE127" s="961"/>
      <c r="AF127" s="961"/>
      <c r="AG127" s="961"/>
      <c r="AH127" s="961"/>
      <c r="AI127" s="961"/>
      <c r="AJ127" s="323" t="s">
        <v>31</v>
      </c>
      <c r="AK127" s="2"/>
    </row>
    <row r="128" spans="1:37" s="65" customFormat="1" ht="15.75" customHeight="1" thickBot="1">
      <c r="A128" s="917"/>
      <c r="B128" s="906"/>
      <c r="C128" s="906"/>
      <c r="D128" s="906"/>
      <c r="E128" s="324" t="s">
        <v>37</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917"/>
      <c r="B129" s="906"/>
      <c r="C129" s="906"/>
      <c r="D129" s="906"/>
      <c r="E129" s="928"/>
      <c r="F129" s="929"/>
      <c r="G129" s="929"/>
      <c r="H129" s="929"/>
      <c r="I129" s="929"/>
      <c r="J129" s="929"/>
      <c r="K129" s="929"/>
      <c r="L129" s="929"/>
      <c r="M129" s="929"/>
      <c r="N129" s="929"/>
      <c r="O129" s="929"/>
      <c r="P129" s="929"/>
      <c r="Q129" s="929"/>
      <c r="R129" s="929"/>
      <c r="S129" s="929"/>
      <c r="T129" s="929"/>
      <c r="U129" s="929"/>
      <c r="V129" s="929"/>
      <c r="W129" s="929"/>
      <c r="X129" s="929"/>
      <c r="Y129" s="929"/>
      <c r="Z129" s="929"/>
      <c r="AA129" s="929"/>
      <c r="AB129" s="929"/>
      <c r="AC129" s="929"/>
      <c r="AD129" s="929"/>
      <c r="AE129" s="929"/>
      <c r="AF129" s="929"/>
      <c r="AG129" s="929"/>
      <c r="AH129" s="929"/>
      <c r="AI129" s="929"/>
      <c r="AJ129" s="930"/>
      <c r="AK129" s="2"/>
    </row>
    <row r="130" spans="1:38" s="65" customFormat="1" ht="12">
      <c r="A130" s="917"/>
      <c r="B130" s="906"/>
      <c r="C130" s="906"/>
      <c r="D130" s="906"/>
      <c r="E130" s="327" t="s">
        <v>244</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156</v>
      </c>
      <c r="AF130" s="325"/>
      <c r="AG130" s="325"/>
      <c r="AH130" s="325"/>
      <c r="AI130" s="325"/>
      <c r="AJ130" s="328"/>
      <c r="AK130" s="2"/>
    </row>
    <row r="131" spans="1:38" s="65" customFormat="1" ht="12">
      <c r="A131" s="917"/>
      <c r="B131" s="906"/>
      <c r="C131" s="906"/>
      <c r="D131" s="906"/>
      <c r="E131" s="327" t="s">
        <v>218</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917"/>
      <c r="B132" s="906"/>
      <c r="C132" s="906"/>
      <c r="D132" s="906"/>
      <c r="E132" s="327" t="s">
        <v>303</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918"/>
      <c r="B133" s="919"/>
      <c r="C133" s="919"/>
      <c r="D133" s="919"/>
      <c r="E133" s="330" t="s">
        <v>155</v>
      </c>
      <c r="F133" s="157"/>
      <c r="G133" s="157"/>
      <c r="H133" s="157"/>
      <c r="I133" s="157"/>
      <c r="J133" s="157"/>
      <c r="K133" s="351"/>
      <c r="L133" s="908" t="s">
        <v>19</v>
      </c>
      <c r="M133" s="909"/>
      <c r="N133" s="911"/>
      <c r="O133" s="911"/>
      <c r="P133" s="331" t="s">
        <v>5</v>
      </c>
      <c r="Q133" s="911"/>
      <c r="R133" s="911"/>
      <c r="S133" s="331" t="s">
        <v>38</v>
      </c>
      <c r="T133" s="332" t="s">
        <v>30</v>
      </c>
      <c r="U133" s="352"/>
      <c r="V133" s="334" t="s">
        <v>39</v>
      </c>
      <c r="W133" s="332"/>
      <c r="X133" s="332"/>
      <c r="Y133" s="352"/>
      <c r="Z133" s="331" t="s">
        <v>40</v>
      </c>
      <c r="AA133" s="332"/>
      <c r="AB133" s="332" t="s">
        <v>31</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421</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2" t="s">
        <v>361</v>
      </c>
    </row>
    <row r="137" spans="1:38" s="65" customFormat="1" ht="70.5" customHeight="1" thickBot="1">
      <c r="A137" s="923" t="s">
        <v>180</v>
      </c>
      <c r="B137" s="924"/>
      <c r="C137" s="924"/>
      <c r="D137" s="925"/>
      <c r="E137" s="912"/>
      <c r="F137" s="913"/>
      <c r="G137" s="913"/>
      <c r="H137" s="913"/>
      <c r="I137" s="913"/>
      <c r="J137" s="913"/>
      <c r="K137" s="913"/>
      <c r="L137" s="913"/>
      <c r="M137" s="913"/>
      <c r="N137" s="913"/>
      <c r="O137" s="913"/>
      <c r="P137" s="913"/>
      <c r="Q137" s="913"/>
      <c r="R137" s="913"/>
      <c r="S137" s="913"/>
      <c r="T137" s="913"/>
      <c r="U137" s="913"/>
      <c r="V137" s="913"/>
      <c r="W137" s="913"/>
      <c r="X137" s="913"/>
      <c r="Y137" s="913"/>
      <c r="Z137" s="913"/>
      <c r="AA137" s="913"/>
      <c r="AB137" s="913"/>
      <c r="AC137" s="913"/>
      <c r="AD137" s="913"/>
      <c r="AE137" s="913"/>
      <c r="AF137" s="913"/>
      <c r="AG137" s="913"/>
      <c r="AH137" s="913"/>
      <c r="AI137" s="913"/>
      <c r="AJ137" s="914"/>
    </row>
    <row r="138" spans="1:38" s="65" customFormat="1" ht="70.5" customHeight="1" thickBot="1">
      <c r="A138" s="923" t="s">
        <v>245</v>
      </c>
      <c r="B138" s="924"/>
      <c r="C138" s="924"/>
      <c r="D138" s="925"/>
      <c r="E138" s="912"/>
      <c r="F138" s="913"/>
      <c r="G138" s="913"/>
      <c r="H138" s="913"/>
      <c r="I138" s="913"/>
      <c r="J138" s="913"/>
      <c r="K138" s="913"/>
      <c r="L138" s="913"/>
      <c r="M138" s="913"/>
      <c r="N138" s="913"/>
      <c r="O138" s="913"/>
      <c r="P138" s="913"/>
      <c r="Q138" s="913"/>
      <c r="R138" s="913"/>
      <c r="S138" s="913"/>
      <c r="T138" s="913"/>
      <c r="U138" s="913"/>
      <c r="V138" s="913"/>
      <c r="W138" s="913"/>
      <c r="X138" s="913"/>
      <c r="Y138" s="913"/>
      <c r="Z138" s="913"/>
      <c r="AA138" s="913"/>
      <c r="AB138" s="913"/>
      <c r="AC138" s="913"/>
      <c r="AD138" s="913"/>
      <c r="AE138" s="913"/>
      <c r="AF138" s="913"/>
      <c r="AG138" s="913"/>
      <c r="AH138" s="913"/>
      <c r="AI138" s="913"/>
      <c r="AJ138" s="914"/>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222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177</v>
      </c>
      <c r="AG144" s="306"/>
      <c r="AH144" s="307" t="s">
        <v>108</v>
      </c>
      <c r="AI144" s="306"/>
      <c r="AJ144" s="308"/>
      <c r="AK144" s="2"/>
      <c r="AL144" s="159"/>
    </row>
    <row r="145" spans="1:38" s="65" customFormat="1" ht="17.25" customHeight="1">
      <c r="A145" s="159" t="s">
        <v>246</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247</v>
      </c>
      <c r="B147" s="358"/>
      <c r="C147" s="359"/>
      <c r="D147" s="359"/>
      <c r="E147" s="359"/>
      <c r="F147" s="359"/>
      <c r="G147" s="359"/>
      <c r="H147" s="359"/>
      <c r="I147" s="359"/>
      <c r="J147" s="359"/>
      <c r="K147" s="359"/>
      <c r="L147" s="359"/>
      <c r="M147" s="359"/>
      <c r="N147" s="359"/>
      <c r="O147" s="359"/>
      <c r="P147" s="359"/>
      <c r="Q147" s="359"/>
      <c r="R147" s="359"/>
      <c r="S147" s="359"/>
      <c r="T147" s="359"/>
      <c r="U147" s="360" t="s">
        <v>41</v>
      </c>
      <c r="V147" s="361"/>
      <c r="W147" s="361"/>
      <c r="X147" s="361"/>
      <c r="Y147" s="361"/>
      <c r="Z147" s="361"/>
      <c r="AA147" s="361"/>
      <c r="AB147" s="132"/>
      <c r="AC147" s="362"/>
      <c r="AD147" s="363" t="s">
        <v>53</v>
      </c>
      <c r="AE147" s="364"/>
      <c r="AF147" s="364"/>
      <c r="AG147" s="365"/>
      <c r="AH147" s="366" t="s">
        <v>54</v>
      </c>
      <c r="AI147" s="361"/>
      <c r="AJ147" s="367"/>
      <c r="AK147" s="2"/>
      <c r="AL147" s="138"/>
    </row>
    <row r="148" spans="1:38" s="65" customFormat="1" ht="18" customHeight="1">
      <c r="A148" s="368"/>
      <c r="B148" s="369" t="s">
        <v>219</v>
      </c>
      <c r="C148" s="266" t="s">
        <v>322</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220</v>
      </c>
      <c r="C149" s="374" t="s">
        <v>228</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221</v>
      </c>
      <c r="C150" s="304" t="s">
        <v>323</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248</v>
      </c>
      <c r="B152" s="387"/>
      <c r="C152" s="387"/>
      <c r="D152" s="387"/>
      <c r="E152" s="387"/>
      <c r="F152" s="387"/>
      <c r="G152" s="387"/>
      <c r="H152" s="387"/>
      <c r="I152" s="387"/>
      <c r="J152" s="387"/>
      <c r="K152" s="387"/>
      <c r="L152" s="387"/>
      <c r="M152" s="387"/>
      <c r="N152" s="387"/>
      <c r="O152" s="387"/>
      <c r="P152" s="387"/>
      <c r="Q152" s="387"/>
      <c r="R152" s="387"/>
      <c r="S152" s="387"/>
      <c r="T152" s="388"/>
      <c r="U152" s="360" t="s">
        <v>41</v>
      </c>
      <c r="V152" s="132"/>
      <c r="W152" s="361"/>
      <c r="X152" s="361"/>
      <c r="Y152" s="361"/>
      <c r="Z152" s="361"/>
      <c r="AA152" s="361"/>
      <c r="AB152" s="361"/>
      <c r="AC152" s="362"/>
      <c r="AD152" s="363" t="s">
        <v>53</v>
      </c>
      <c r="AE152" s="364"/>
      <c r="AF152" s="364"/>
      <c r="AG152" s="365"/>
      <c r="AH152" s="366" t="s">
        <v>54</v>
      </c>
      <c r="AI152" s="361"/>
      <c r="AJ152" s="367"/>
      <c r="AK152" s="389"/>
      <c r="AL152" s="390"/>
    </row>
    <row r="153" spans="1:38" s="65" customFormat="1" ht="31.5" customHeight="1">
      <c r="A153" s="865"/>
      <c r="B153" s="391" t="s">
        <v>45</v>
      </c>
      <c r="C153" s="920" t="s">
        <v>324</v>
      </c>
      <c r="D153" s="921"/>
      <c r="E153" s="921"/>
      <c r="F153" s="921"/>
      <c r="G153" s="921"/>
      <c r="H153" s="921"/>
      <c r="I153" s="921"/>
      <c r="J153" s="921"/>
      <c r="K153" s="921"/>
      <c r="L153" s="921"/>
      <c r="M153" s="921"/>
      <c r="N153" s="921"/>
      <c r="O153" s="921"/>
      <c r="P153" s="921"/>
      <c r="Q153" s="921"/>
      <c r="R153" s="921"/>
      <c r="S153" s="921"/>
      <c r="T153" s="921"/>
      <c r="U153" s="921"/>
      <c r="V153" s="921"/>
      <c r="W153" s="921"/>
      <c r="X153" s="921"/>
      <c r="Y153" s="921"/>
      <c r="Z153" s="921"/>
      <c r="AA153" s="921"/>
      <c r="AB153" s="921"/>
      <c r="AC153" s="921"/>
      <c r="AD153" s="921"/>
      <c r="AE153" s="921"/>
      <c r="AF153" s="921"/>
      <c r="AG153" s="921"/>
      <c r="AH153" s="921"/>
      <c r="AI153" s="921"/>
      <c r="AJ153" s="922"/>
      <c r="AK153" s="2"/>
      <c r="AL153" s="392"/>
    </row>
    <row r="154" spans="1:38" s="65" customFormat="1" ht="15" customHeight="1">
      <c r="A154" s="866"/>
      <c r="B154" s="872"/>
      <c r="C154" s="853" t="s">
        <v>223</v>
      </c>
      <c r="D154" s="854"/>
      <c r="E154" s="854"/>
      <c r="F154" s="854"/>
      <c r="G154" s="854"/>
      <c r="H154" s="854"/>
      <c r="I154" s="854"/>
      <c r="J154" s="855"/>
      <c r="K154" s="873"/>
      <c r="L154" s="874" t="s">
        <v>224</v>
      </c>
      <c r="M154" s="905" t="s">
        <v>364</v>
      </c>
      <c r="N154" s="906"/>
      <c r="O154" s="906"/>
      <c r="P154" s="906"/>
      <c r="Q154" s="906"/>
      <c r="R154" s="906"/>
      <c r="S154" s="906"/>
      <c r="T154" s="906"/>
      <c r="U154" s="906"/>
      <c r="V154" s="906"/>
      <c r="W154" s="906"/>
      <c r="X154" s="906"/>
      <c r="Y154" s="906"/>
      <c r="Z154" s="906"/>
      <c r="AA154" s="906"/>
      <c r="AB154" s="906"/>
      <c r="AC154" s="906"/>
      <c r="AD154" s="906"/>
      <c r="AE154" s="906"/>
      <c r="AF154" s="906"/>
      <c r="AG154" s="906"/>
      <c r="AH154" s="906"/>
      <c r="AI154" s="906"/>
      <c r="AJ154" s="907"/>
      <c r="AK154" s="393"/>
      <c r="AL154" s="394"/>
    </row>
    <row r="155" spans="1:38" s="65" customFormat="1" ht="15" customHeight="1" thickBot="1">
      <c r="A155" s="866"/>
      <c r="B155" s="846"/>
      <c r="C155" s="853"/>
      <c r="D155" s="854"/>
      <c r="E155" s="854"/>
      <c r="F155" s="854"/>
      <c r="G155" s="854"/>
      <c r="H155" s="854"/>
      <c r="I155" s="854"/>
      <c r="J155" s="855"/>
      <c r="K155" s="873"/>
      <c r="L155" s="874"/>
      <c r="M155" s="905"/>
      <c r="N155" s="906"/>
      <c r="O155" s="906"/>
      <c r="P155" s="906"/>
      <c r="Q155" s="906"/>
      <c r="R155" s="906"/>
      <c r="S155" s="906"/>
      <c r="T155" s="906"/>
      <c r="U155" s="906"/>
      <c r="V155" s="906"/>
      <c r="W155" s="906"/>
      <c r="X155" s="906"/>
      <c r="Y155" s="906"/>
      <c r="Z155" s="906"/>
      <c r="AA155" s="906"/>
      <c r="AB155" s="906"/>
      <c r="AC155" s="906"/>
      <c r="AD155" s="906"/>
      <c r="AE155" s="906"/>
      <c r="AF155" s="906"/>
      <c r="AG155" s="906"/>
      <c r="AH155" s="906"/>
      <c r="AI155" s="906"/>
      <c r="AJ155" s="907"/>
      <c r="AK155" s="393"/>
      <c r="AL155" s="394"/>
    </row>
    <row r="156" spans="1:38" s="65" customFormat="1" ht="75" customHeight="1" thickBot="1">
      <c r="A156" s="866"/>
      <c r="B156" s="846"/>
      <c r="C156" s="853"/>
      <c r="D156" s="854"/>
      <c r="E156" s="854"/>
      <c r="F156" s="854"/>
      <c r="G156" s="854"/>
      <c r="H156" s="854"/>
      <c r="I156" s="854"/>
      <c r="J156" s="855"/>
      <c r="K156" s="395"/>
      <c r="L156" s="875"/>
      <c r="M156" s="936"/>
      <c r="N156" s="937"/>
      <c r="O156" s="937"/>
      <c r="P156" s="937"/>
      <c r="Q156" s="937"/>
      <c r="R156" s="937"/>
      <c r="S156" s="937"/>
      <c r="T156" s="937"/>
      <c r="U156" s="937"/>
      <c r="V156" s="937"/>
      <c r="W156" s="937"/>
      <c r="X156" s="937"/>
      <c r="Y156" s="937"/>
      <c r="Z156" s="937"/>
      <c r="AA156" s="937"/>
      <c r="AB156" s="937"/>
      <c r="AC156" s="937"/>
      <c r="AD156" s="937"/>
      <c r="AE156" s="937"/>
      <c r="AF156" s="937"/>
      <c r="AG156" s="937"/>
      <c r="AH156" s="937"/>
      <c r="AI156" s="937"/>
      <c r="AJ156" s="938"/>
      <c r="AK156" s="2"/>
      <c r="AL156" s="394"/>
    </row>
    <row r="157" spans="1:38" s="65" customFormat="1" ht="17.25" customHeight="1" thickBot="1">
      <c r="A157" s="866"/>
      <c r="B157" s="846"/>
      <c r="C157" s="853"/>
      <c r="D157" s="854"/>
      <c r="E157" s="854"/>
      <c r="F157" s="854"/>
      <c r="G157" s="854"/>
      <c r="H157" s="854"/>
      <c r="I157" s="854"/>
      <c r="J157" s="855"/>
      <c r="K157" s="396"/>
      <c r="L157" s="874" t="s">
        <v>225</v>
      </c>
      <c r="M157" s="397" t="s">
        <v>48</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55</v>
      </c>
      <c r="AK157" s="393"/>
      <c r="AL157" s="394"/>
    </row>
    <row r="158" spans="1:38" s="65" customFormat="1" ht="75" customHeight="1" thickBot="1">
      <c r="A158" s="867"/>
      <c r="B158" s="846"/>
      <c r="C158" s="853"/>
      <c r="D158" s="854"/>
      <c r="E158" s="854"/>
      <c r="F158" s="854"/>
      <c r="G158" s="854"/>
      <c r="H158" s="854"/>
      <c r="I158" s="854"/>
      <c r="J158" s="855"/>
      <c r="K158" s="398"/>
      <c r="L158" s="939"/>
      <c r="M158" s="940"/>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2"/>
      <c r="AL158" s="302"/>
    </row>
    <row r="159" spans="1:38" s="65" customFormat="1" ht="18" customHeight="1">
      <c r="A159" s="399"/>
      <c r="B159" s="400" t="s">
        <v>229</v>
      </c>
      <c r="C159" s="401" t="s">
        <v>326</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249</v>
      </c>
      <c r="B161" s="405"/>
      <c r="C161" s="405"/>
      <c r="D161" s="405"/>
      <c r="E161" s="405"/>
      <c r="F161" s="405"/>
      <c r="G161" s="405"/>
      <c r="H161" s="405"/>
      <c r="I161" s="405"/>
      <c r="J161" s="405"/>
      <c r="K161" s="405"/>
      <c r="L161" s="405"/>
      <c r="M161" s="405"/>
      <c r="N161" s="405"/>
      <c r="O161" s="405"/>
      <c r="P161" s="405"/>
      <c r="Q161" s="405"/>
      <c r="R161" s="405"/>
      <c r="S161" s="405"/>
      <c r="T161" s="405"/>
      <c r="U161" s="360" t="s">
        <v>72</v>
      </c>
      <c r="V161" s="132"/>
      <c r="W161" s="406"/>
      <c r="X161" s="406"/>
      <c r="Y161" s="406"/>
      <c r="Z161" s="406"/>
      <c r="AA161" s="406"/>
      <c r="AB161" s="406"/>
      <c r="AC161" s="362"/>
      <c r="AD161" s="363" t="s">
        <v>53</v>
      </c>
      <c r="AE161" s="364"/>
      <c r="AF161" s="364"/>
      <c r="AG161" s="365"/>
      <c r="AH161" s="366" t="s">
        <v>54</v>
      </c>
      <c r="AI161" s="361"/>
      <c r="AJ161" s="367"/>
      <c r="AK161" s="58"/>
      <c r="AL161" s="390"/>
    </row>
    <row r="162" spans="1:46" s="65" customFormat="1" ht="25.5" customHeight="1">
      <c r="A162" s="865"/>
      <c r="B162" s="407" t="s">
        <v>219</v>
      </c>
      <c r="C162" s="868" t="s">
        <v>325</v>
      </c>
      <c r="D162" s="869"/>
      <c r="E162" s="869"/>
      <c r="F162" s="869"/>
      <c r="G162" s="869"/>
      <c r="H162" s="869"/>
      <c r="I162" s="869"/>
      <c r="J162" s="869"/>
      <c r="K162" s="869"/>
      <c r="L162" s="869"/>
      <c r="M162" s="869"/>
      <c r="N162" s="869"/>
      <c r="O162" s="869"/>
      <c r="P162" s="869"/>
      <c r="Q162" s="869"/>
      <c r="R162" s="869"/>
      <c r="S162" s="869"/>
      <c r="T162" s="869"/>
      <c r="U162" s="870"/>
      <c r="V162" s="870"/>
      <c r="W162" s="870"/>
      <c r="X162" s="870"/>
      <c r="Y162" s="870"/>
      <c r="Z162" s="870"/>
      <c r="AA162" s="870"/>
      <c r="AB162" s="870"/>
      <c r="AC162" s="870"/>
      <c r="AD162" s="870"/>
      <c r="AE162" s="870"/>
      <c r="AF162" s="870"/>
      <c r="AG162" s="870"/>
      <c r="AH162" s="870"/>
      <c r="AI162" s="870"/>
      <c r="AJ162" s="871"/>
      <c r="AK162" s="58"/>
      <c r="AL162" s="302"/>
    </row>
    <row r="163" spans="1:46" s="65" customFormat="1" ht="27" customHeight="1">
      <c r="A163" s="866"/>
      <c r="B163" s="845"/>
      <c r="C163" s="850" t="s">
        <v>230</v>
      </c>
      <c r="D163" s="851"/>
      <c r="E163" s="851"/>
      <c r="F163" s="851"/>
      <c r="G163" s="851"/>
      <c r="H163" s="851"/>
      <c r="I163" s="851"/>
      <c r="J163" s="852"/>
      <c r="K163" s="408"/>
      <c r="L163" s="409" t="s">
        <v>74</v>
      </c>
      <c r="M163" s="880" t="s">
        <v>46</v>
      </c>
      <c r="N163" s="881"/>
      <c r="O163" s="881"/>
      <c r="P163" s="881"/>
      <c r="Q163" s="881"/>
      <c r="R163" s="881"/>
      <c r="S163" s="881"/>
      <c r="T163" s="881"/>
      <c r="U163" s="881"/>
      <c r="V163" s="881"/>
      <c r="W163" s="881"/>
      <c r="X163" s="881"/>
      <c r="Y163" s="881"/>
      <c r="Z163" s="881"/>
      <c r="AA163" s="881"/>
      <c r="AB163" s="881"/>
      <c r="AC163" s="881"/>
      <c r="AD163" s="881"/>
      <c r="AE163" s="881"/>
      <c r="AF163" s="881"/>
      <c r="AG163" s="881"/>
      <c r="AH163" s="881"/>
      <c r="AI163" s="881"/>
      <c r="AJ163" s="882"/>
      <c r="AK163" s="58"/>
      <c r="AL163" s="372"/>
    </row>
    <row r="164" spans="1:46" s="65" customFormat="1" ht="40.5" customHeight="1">
      <c r="A164" s="866"/>
      <c r="B164" s="846"/>
      <c r="C164" s="853"/>
      <c r="D164" s="854"/>
      <c r="E164" s="854"/>
      <c r="F164" s="854"/>
      <c r="G164" s="854"/>
      <c r="H164" s="854"/>
      <c r="I164" s="854"/>
      <c r="J164" s="855"/>
      <c r="K164" s="410"/>
      <c r="L164" s="411" t="s">
        <v>227</v>
      </c>
      <c r="M164" s="856" t="s">
        <v>42</v>
      </c>
      <c r="N164" s="828"/>
      <c r="O164" s="828"/>
      <c r="P164" s="828"/>
      <c r="Q164" s="828"/>
      <c r="R164" s="828"/>
      <c r="S164" s="828"/>
      <c r="T164" s="828"/>
      <c r="U164" s="828"/>
      <c r="V164" s="828"/>
      <c r="W164" s="828"/>
      <c r="X164" s="828"/>
      <c r="Y164" s="828"/>
      <c r="Z164" s="828"/>
      <c r="AA164" s="828"/>
      <c r="AB164" s="828"/>
      <c r="AC164" s="828"/>
      <c r="AD164" s="828"/>
      <c r="AE164" s="828"/>
      <c r="AF164" s="828"/>
      <c r="AG164" s="828"/>
      <c r="AH164" s="828"/>
      <c r="AI164" s="828"/>
      <c r="AJ164" s="857"/>
      <c r="AK164" s="412"/>
      <c r="AL164" s="413"/>
    </row>
    <row r="165" spans="1:46" s="65" customFormat="1" ht="40.5" customHeight="1">
      <c r="A165" s="867"/>
      <c r="B165" s="846"/>
      <c r="C165" s="853"/>
      <c r="D165" s="854"/>
      <c r="E165" s="854"/>
      <c r="F165" s="854"/>
      <c r="G165" s="854"/>
      <c r="H165" s="854"/>
      <c r="I165" s="854"/>
      <c r="J165" s="855"/>
      <c r="K165" s="398"/>
      <c r="L165" s="414" t="s">
        <v>226</v>
      </c>
      <c r="M165" s="858" t="s">
        <v>47</v>
      </c>
      <c r="N165" s="859"/>
      <c r="O165" s="859"/>
      <c r="P165" s="859"/>
      <c r="Q165" s="859"/>
      <c r="R165" s="859"/>
      <c r="S165" s="859"/>
      <c r="T165" s="859"/>
      <c r="U165" s="859"/>
      <c r="V165" s="859"/>
      <c r="W165" s="859"/>
      <c r="X165" s="859"/>
      <c r="Y165" s="859"/>
      <c r="Z165" s="859"/>
      <c r="AA165" s="859"/>
      <c r="AB165" s="859"/>
      <c r="AC165" s="859"/>
      <c r="AD165" s="859"/>
      <c r="AE165" s="859"/>
      <c r="AF165" s="859"/>
      <c r="AG165" s="859"/>
      <c r="AH165" s="859"/>
      <c r="AI165" s="859"/>
      <c r="AJ165" s="860"/>
      <c r="AK165" s="412"/>
      <c r="AL165" s="413"/>
    </row>
    <row r="166" spans="1:46" s="65" customFormat="1" ht="18" customHeight="1">
      <c r="A166" s="399"/>
      <c r="B166" s="400" t="s">
        <v>229</v>
      </c>
      <c r="C166" s="401" t="s">
        <v>326</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861" t="s">
        <v>122</v>
      </c>
      <c r="B167" s="861"/>
      <c r="C167" s="861"/>
      <c r="D167" s="861"/>
      <c r="E167" s="861"/>
      <c r="F167" s="861"/>
      <c r="G167" s="861"/>
      <c r="H167" s="861"/>
      <c r="I167" s="861"/>
      <c r="J167" s="861"/>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1"/>
      <c r="AK167" s="412"/>
      <c r="AL167" s="302"/>
    </row>
    <row r="168" spans="1:46">
      <c r="A168" s="98" t="s">
        <v>178</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177</v>
      </c>
      <c r="AG169" s="419"/>
      <c r="AH169" s="420" t="s">
        <v>108</v>
      </c>
      <c r="AI169" s="419"/>
      <c r="AJ169" s="421"/>
      <c r="AK169" s="2"/>
      <c r="AT169" s="90"/>
    </row>
    <row r="170" spans="1:46" ht="129.94999999999999" customHeight="1">
      <c r="A170" s="962" t="s">
        <v>464</v>
      </c>
      <c r="B170" s="963"/>
      <c r="C170" s="963"/>
      <c r="D170" s="963"/>
      <c r="E170" s="963"/>
      <c r="F170" s="963"/>
      <c r="G170" s="963"/>
      <c r="H170" s="963"/>
      <c r="I170" s="963"/>
      <c r="J170" s="963"/>
      <c r="K170" s="963"/>
      <c r="L170" s="963"/>
      <c r="M170" s="963"/>
      <c r="N170" s="963"/>
      <c r="O170" s="963"/>
      <c r="P170" s="963"/>
      <c r="Q170" s="963"/>
      <c r="R170" s="963"/>
      <c r="S170" s="963"/>
      <c r="T170" s="963"/>
      <c r="U170" s="963"/>
      <c r="V170" s="963"/>
      <c r="W170" s="963"/>
      <c r="X170" s="963"/>
      <c r="Y170" s="963"/>
      <c r="Z170" s="963"/>
      <c r="AA170" s="963"/>
      <c r="AB170" s="963"/>
      <c r="AC170" s="963"/>
      <c r="AD170" s="963"/>
      <c r="AE170" s="963"/>
      <c r="AF170" s="963"/>
      <c r="AG170" s="963"/>
      <c r="AH170" s="963"/>
      <c r="AI170" s="963"/>
      <c r="AJ170" s="964"/>
      <c r="AK170" s="422"/>
      <c r="AT170" s="90"/>
    </row>
    <row r="171" spans="1:46" ht="7.5" customHeight="1" thickBot="1">
      <c r="A171" s="641"/>
      <c r="B171" s="641"/>
      <c r="C171" s="641"/>
      <c r="D171" s="641"/>
      <c r="E171" s="641"/>
      <c r="F171" s="641"/>
      <c r="G171" s="641"/>
      <c r="H171" s="641"/>
      <c r="I171" s="641"/>
      <c r="J171" s="641"/>
      <c r="K171" s="641"/>
      <c r="L171" s="641"/>
      <c r="M171" s="641"/>
      <c r="N171" s="641"/>
      <c r="O171" s="641"/>
      <c r="P171" s="641"/>
      <c r="Q171" s="641"/>
      <c r="R171" s="641"/>
      <c r="S171" s="641"/>
      <c r="T171" s="641"/>
      <c r="U171" s="641"/>
      <c r="V171" s="641"/>
      <c r="W171" s="641"/>
      <c r="X171" s="641"/>
      <c r="Y171" s="641"/>
      <c r="Z171" s="641"/>
      <c r="AA171" s="641"/>
      <c r="AB171" s="641"/>
      <c r="AC171" s="641"/>
      <c r="AD171" s="641"/>
      <c r="AE171" s="641"/>
      <c r="AF171" s="641"/>
      <c r="AG171" s="641"/>
      <c r="AH171" s="641"/>
      <c r="AI171" s="641"/>
      <c r="AJ171" s="642"/>
      <c r="AK171" s="422"/>
      <c r="AT171" s="90"/>
    </row>
    <row r="172" spans="1:46" ht="15" customHeight="1">
      <c r="A172" s="878" t="s">
        <v>44</v>
      </c>
      <c r="B172" s="863"/>
      <c r="C172" s="863"/>
      <c r="D172" s="879"/>
      <c r="E172" s="862" t="s">
        <v>43</v>
      </c>
      <c r="F172" s="863"/>
      <c r="G172" s="863"/>
      <c r="H172" s="863"/>
      <c r="I172" s="863"/>
      <c r="J172" s="863"/>
      <c r="K172" s="863"/>
      <c r="L172" s="863"/>
      <c r="M172" s="863"/>
      <c r="N172" s="863"/>
      <c r="O172" s="863"/>
      <c r="P172" s="863"/>
      <c r="Q172" s="863"/>
      <c r="R172" s="863"/>
      <c r="S172" s="863"/>
      <c r="T172" s="863"/>
      <c r="U172" s="863"/>
      <c r="V172" s="863"/>
      <c r="W172" s="863"/>
      <c r="X172" s="863"/>
      <c r="Y172" s="863"/>
      <c r="Z172" s="863"/>
      <c r="AA172" s="863"/>
      <c r="AB172" s="863"/>
      <c r="AC172" s="863"/>
      <c r="AD172" s="863"/>
      <c r="AE172" s="863"/>
      <c r="AF172" s="863"/>
      <c r="AG172" s="863"/>
      <c r="AH172" s="863"/>
      <c r="AI172" s="863"/>
      <c r="AJ172" s="864"/>
      <c r="AK172" s="422"/>
      <c r="AT172" s="90"/>
    </row>
    <row r="173" spans="1:46" s="423" customFormat="1" ht="15" customHeight="1">
      <c r="A173" s="1023" t="s">
        <v>430</v>
      </c>
      <c r="B173" s="1024"/>
      <c r="C173" s="1024"/>
      <c r="D173" s="1025"/>
      <c r="E173" s="639"/>
      <c r="F173" s="876" t="s">
        <v>436</v>
      </c>
      <c r="G173" s="876"/>
      <c r="H173" s="876"/>
      <c r="I173" s="876"/>
      <c r="J173" s="876"/>
      <c r="K173" s="876"/>
      <c r="L173" s="876"/>
      <c r="M173" s="876"/>
      <c r="N173" s="876"/>
      <c r="O173" s="876"/>
      <c r="P173" s="876"/>
      <c r="Q173" s="876"/>
      <c r="R173" s="876"/>
      <c r="S173" s="876"/>
      <c r="T173" s="876"/>
      <c r="U173" s="876"/>
      <c r="V173" s="876"/>
      <c r="W173" s="876"/>
      <c r="X173" s="876"/>
      <c r="Y173" s="876"/>
      <c r="Z173" s="876"/>
      <c r="AA173" s="876"/>
      <c r="AB173" s="876"/>
      <c r="AC173" s="876"/>
      <c r="AD173" s="876"/>
      <c r="AE173" s="876"/>
      <c r="AF173" s="876"/>
      <c r="AG173" s="876"/>
      <c r="AH173" s="876"/>
      <c r="AI173" s="876"/>
      <c r="AJ173" s="877"/>
      <c r="AK173" s="422"/>
    </row>
    <row r="174" spans="1:46" s="423" customFormat="1" ht="15" customHeight="1">
      <c r="A174" s="1026"/>
      <c r="B174" s="1027"/>
      <c r="C174" s="1027"/>
      <c r="D174" s="1028"/>
      <c r="E174" s="638"/>
      <c r="F174" s="828" t="s">
        <v>437</v>
      </c>
      <c r="G174" s="828"/>
      <c r="H174" s="828"/>
      <c r="I174" s="828"/>
      <c r="J174" s="828"/>
      <c r="K174" s="828"/>
      <c r="L174" s="828"/>
      <c r="M174" s="828"/>
      <c r="N174" s="828"/>
      <c r="O174" s="828"/>
      <c r="P174" s="828"/>
      <c r="Q174" s="828"/>
      <c r="R174" s="828"/>
      <c r="S174" s="828"/>
      <c r="T174" s="828"/>
      <c r="U174" s="828"/>
      <c r="V174" s="828"/>
      <c r="W174" s="828"/>
      <c r="X174" s="828"/>
      <c r="Y174" s="828"/>
      <c r="Z174" s="828"/>
      <c r="AA174" s="828"/>
      <c r="AB174" s="828"/>
      <c r="AC174" s="828"/>
      <c r="AD174" s="828"/>
      <c r="AE174" s="828"/>
      <c r="AF174" s="828"/>
      <c r="AG174" s="828"/>
      <c r="AH174" s="828"/>
      <c r="AI174" s="828"/>
      <c r="AJ174" s="844"/>
      <c r="AK174" s="422"/>
    </row>
    <row r="175" spans="1:46" s="423" customFormat="1" ht="15" customHeight="1">
      <c r="A175" s="1026"/>
      <c r="B175" s="1027"/>
      <c r="C175" s="1027"/>
      <c r="D175" s="1028"/>
      <c r="E175" s="638"/>
      <c r="F175" s="828" t="s">
        <v>438</v>
      </c>
      <c r="G175" s="828"/>
      <c r="H175" s="828"/>
      <c r="I175" s="828"/>
      <c r="J175" s="828"/>
      <c r="K175" s="828"/>
      <c r="L175" s="828"/>
      <c r="M175" s="828"/>
      <c r="N175" s="828"/>
      <c r="O175" s="828"/>
      <c r="P175" s="828"/>
      <c r="Q175" s="828"/>
      <c r="R175" s="828"/>
      <c r="S175" s="828"/>
      <c r="T175" s="828"/>
      <c r="U175" s="828"/>
      <c r="V175" s="828"/>
      <c r="W175" s="828"/>
      <c r="X175" s="828"/>
      <c r="Y175" s="828"/>
      <c r="Z175" s="828"/>
      <c r="AA175" s="828"/>
      <c r="AB175" s="828"/>
      <c r="AC175" s="828"/>
      <c r="AD175" s="828"/>
      <c r="AE175" s="828"/>
      <c r="AF175" s="828"/>
      <c r="AG175" s="828"/>
      <c r="AH175" s="828"/>
      <c r="AI175" s="828"/>
      <c r="AJ175" s="844"/>
      <c r="AK175" s="422"/>
    </row>
    <row r="176" spans="1:46" s="423" customFormat="1" ht="15" customHeight="1">
      <c r="A176" s="1029"/>
      <c r="B176" s="1030"/>
      <c r="C176" s="1030"/>
      <c r="D176" s="1031"/>
      <c r="E176" s="640"/>
      <c r="F176" s="883" t="s">
        <v>439</v>
      </c>
      <c r="G176" s="883"/>
      <c r="H176" s="883"/>
      <c r="I176" s="883"/>
      <c r="J176" s="883"/>
      <c r="K176" s="883"/>
      <c r="L176" s="883"/>
      <c r="M176" s="883"/>
      <c r="N176" s="883"/>
      <c r="O176" s="883"/>
      <c r="P176" s="883"/>
      <c r="Q176" s="883"/>
      <c r="R176" s="883"/>
      <c r="S176" s="883"/>
      <c r="T176" s="883"/>
      <c r="U176" s="883"/>
      <c r="V176" s="883"/>
      <c r="W176" s="883"/>
      <c r="X176" s="883"/>
      <c r="Y176" s="883"/>
      <c r="Z176" s="883"/>
      <c r="AA176" s="883"/>
      <c r="AB176" s="883"/>
      <c r="AC176" s="883"/>
      <c r="AD176" s="883"/>
      <c r="AE176" s="883"/>
      <c r="AF176" s="883"/>
      <c r="AG176" s="883"/>
      <c r="AH176" s="883"/>
      <c r="AI176" s="883"/>
      <c r="AJ176" s="884"/>
      <c r="AK176" s="422"/>
    </row>
    <row r="177" spans="1:37" s="423" customFormat="1" ht="30" customHeight="1">
      <c r="A177" s="1023" t="s">
        <v>431</v>
      </c>
      <c r="B177" s="1024"/>
      <c r="C177" s="1024"/>
      <c r="D177" s="1025"/>
      <c r="E177" s="639"/>
      <c r="F177" s="876" t="s">
        <v>466</v>
      </c>
      <c r="G177" s="876"/>
      <c r="H177" s="876"/>
      <c r="I177" s="876"/>
      <c r="J177" s="876"/>
      <c r="K177" s="876"/>
      <c r="L177" s="876"/>
      <c r="M177" s="876"/>
      <c r="N177" s="876"/>
      <c r="O177" s="876"/>
      <c r="P177" s="876"/>
      <c r="Q177" s="876"/>
      <c r="R177" s="876"/>
      <c r="S177" s="876"/>
      <c r="T177" s="876"/>
      <c r="U177" s="876"/>
      <c r="V177" s="876"/>
      <c r="W177" s="876"/>
      <c r="X177" s="876"/>
      <c r="Y177" s="876"/>
      <c r="Z177" s="876"/>
      <c r="AA177" s="876"/>
      <c r="AB177" s="876"/>
      <c r="AC177" s="876"/>
      <c r="AD177" s="876"/>
      <c r="AE177" s="876"/>
      <c r="AF177" s="876"/>
      <c r="AG177" s="876"/>
      <c r="AH177" s="876"/>
      <c r="AI177" s="876"/>
      <c r="AJ177" s="877"/>
      <c r="AK177" s="422"/>
    </row>
    <row r="178" spans="1:37" s="65" customFormat="1" ht="15" customHeight="1">
      <c r="A178" s="1026"/>
      <c r="B178" s="1027"/>
      <c r="C178" s="1027"/>
      <c r="D178" s="1028"/>
      <c r="E178" s="638"/>
      <c r="F178" s="828" t="s">
        <v>440</v>
      </c>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44"/>
      <c r="AK178" s="422"/>
    </row>
    <row r="179" spans="1:37" s="65" customFormat="1" ht="15" customHeight="1">
      <c r="A179" s="1026"/>
      <c r="B179" s="1027"/>
      <c r="C179" s="1027"/>
      <c r="D179" s="1028"/>
      <c r="E179" s="638"/>
      <c r="F179" s="828" t="s">
        <v>441</v>
      </c>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I179" s="828"/>
      <c r="AJ179" s="844"/>
      <c r="AK179" s="422"/>
    </row>
    <row r="180" spans="1:37" s="65" customFormat="1" ht="15" customHeight="1">
      <c r="A180" s="1029"/>
      <c r="B180" s="1030"/>
      <c r="C180" s="1030"/>
      <c r="D180" s="1031"/>
      <c r="E180" s="640"/>
      <c r="F180" s="883" t="s">
        <v>442</v>
      </c>
      <c r="G180" s="883"/>
      <c r="H180" s="883"/>
      <c r="I180" s="883"/>
      <c r="J180" s="883"/>
      <c r="K180" s="883"/>
      <c r="L180" s="883"/>
      <c r="M180" s="883"/>
      <c r="N180" s="883"/>
      <c r="O180" s="883"/>
      <c r="P180" s="883"/>
      <c r="Q180" s="883"/>
      <c r="R180" s="883"/>
      <c r="S180" s="883"/>
      <c r="T180" s="883"/>
      <c r="U180" s="883"/>
      <c r="V180" s="883"/>
      <c r="W180" s="883"/>
      <c r="X180" s="883"/>
      <c r="Y180" s="883"/>
      <c r="Z180" s="883"/>
      <c r="AA180" s="883"/>
      <c r="AB180" s="883"/>
      <c r="AC180" s="883"/>
      <c r="AD180" s="883"/>
      <c r="AE180" s="883"/>
      <c r="AF180" s="883"/>
      <c r="AG180" s="883"/>
      <c r="AH180" s="883"/>
      <c r="AI180" s="883"/>
      <c r="AJ180" s="884"/>
      <c r="AK180" s="422"/>
    </row>
    <row r="181" spans="1:37" s="65" customFormat="1" ht="15" customHeight="1">
      <c r="A181" s="1023" t="s">
        <v>432</v>
      </c>
      <c r="B181" s="1024"/>
      <c r="C181" s="1024"/>
      <c r="D181" s="1025"/>
      <c r="E181" s="639"/>
      <c r="F181" s="876" t="s">
        <v>443</v>
      </c>
      <c r="G181" s="876"/>
      <c r="H181" s="876"/>
      <c r="I181" s="876"/>
      <c r="J181" s="876"/>
      <c r="K181" s="876"/>
      <c r="L181" s="876"/>
      <c r="M181" s="876"/>
      <c r="N181" s="876"/>
      <c r="O181" s="876"/>
      <c r="P181" s="876"/>
      <c r="Q181" s="876"/>
      <c r="R181" s="876"/>
      <c r="S181" s="876"/>
      <c r="T181" s="876"/>
      <c r="U181" s="876"/>
      <c r="V181" s="876"/>
      <c r="W181" s="876"/>
      <c r="X181" s="876"/>
      <c r="Y181" s="876"/>
      <c r="Z181" s="876"/>
      <c r="AA181" s="876"/>
      <c r="AB181" s="876"/>
      <c r="AC181" s="876"/>
      <c r="AD181" s="876"/>
      <c r="AE181" s="876"/>
      <c r="AF181" s="876"/>
      <c r="AG181" s="876"/>
      <c r="AH181" s="876"/>
      <c r="AI181" s="876"/>
      <c r="AJ181" s="877"/>
      <c r="AK181" s="422"/>
    </row>
    <row r="182" spans="1:37" s="65" customFormat="1" ht="30" customHeight="1">
      <c r="A182" s="1026"/>
      <c r="B182" s="1027"/>
      <c r="C182" s="1027"/>
      <c r="D182" s="1028"/>
      <c r="E182" s="638"/>
      <c r="F182" s="828" t="s">
        <v>444</v>
      </c>
      <c r="G182" s="828"/>
      <c r="H182" s="828"/>
      <c r="I182" s="828"/>
      <c r="J182" s="828"/>
      <c r="K182" s="828"/>
      <c r="L182" s="828"/>
      <c r="M182" s="828"/>
      <c r="N182" s="828"/>
      <c r="O182" s="828"/>
      <c r="P182" s="828"/>
      <c r="Q182" s="828"/>
      <c r="R182" s="828"/>
      <c r="S182" s="828"/>
      <c r="T182" s="828"/>
      <c r="U182" s="828"/>
      <c r="V182" s="828"/>
      <c r="W182" s="828"/>
      <c r="X182" s="828"/>
      <c r="Y182" s="828"/>
      <c r="Z182" s="828"/>
      <c r="AA182" s="828"/>
      <c r="AB182" s="828"/>
      <c r="AC182" s="828"/>
      <c r="AD182" s="828"/>
      <c r="AE182" s="828"/>
      <c r="AF182" s="828"/>
      <c r="AG182" s="828"/>
      <c r="AH182" s="828"/>
      <c r="AI182" s="828"/>
      <c r="AJ182" s="844"/>
      <c r="AK182" s="422"/>
    </row>
    <row r="183" spans="1:37" s="65" customFormat="1" ht="15" customHeight="1">
      <c r="A183" s="1026"/>
      <c r="B183" s="1027"/>
      <c r="C183" s="1027"/>
      <c r="D183" s="1028"/>
      <c r="E183" s="638"/>
      <c r="F183" s="828" t="s">
        <v>445</v>
      </c>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44"/>
      <c r="AK183" s="422"/>
    </row>
    <row r="184" spans="1:37" s="65" customFormat="1" ht="15" customHeight="1">
      <c r="A184" s="1026"/>
      <c r="B184" s="1027"/>
      <c r="C184" s="1027"/>
      <c r="D184" s="1028"/>
      <c r="E184" s="638"/>
      <c r="F184" s="828" t="s">
        <v>446</v>
      </c>
      <c r="G184" s="828"/>
      <c r="H184" s="828"/>
      <c r="I184" s="828"/>
      <c r="J184" s="828"/>
      <c r="K184" s="828"/>
      <c r="L184" s="828"/>
      <c r="M184" s="828"/>
      <c r="N184" s="828"/>
      <c r="O184" s="828"/>
      <c r="P184" s="828"/>
      <c r="Q184" s="828"/>
      <c r="R184" s="828"/>
      <c r="S184" s="828"/>
      <c r="T184" s="828"/>
      <c r="U184" s="828"/>
      <c r="V184" s="828"/>
      <c r="W184" s="828"/>
      <c r="X184" s="828"/>
      <c r="Y184" s="828"/>
      <c r="Z184" s="828"/>
      <c r="AA184" s="828"/>
      <c r="AB184" s="828"/>
      <c r="AC184" s="828"/>
      <c r="AD184" s="828"/>
      <c r="AE184" s="828"/>
      <c r="AF184" s="828"/>
      <c r="AG184" s="828"/>
      <c r="AH184" s="828"/>
      <c r="AI184" s="828"/>
      <c r="AJ184" s="844"/>
      <c r="AK184" s="422"/>
    </row>
    <row r="185" spans="1:37" s="65" customFormat="1" ht="15" customHeight="1">
      <c r="A185" s="1029"/>
      <c r="B185" s="1030"/>
      <c r="C185" s="1030"/>
      <c r="D185" s="1031"/>
      <c r="E185" s="640"/>
      <c r="F185" s="883" t="s">
        <v>459</v>
      </c>
      <c r="G185" s="883"/>
      <c r="H185" s="883"/>
      <c r="I185" s="883"/>
      <c r="J185" s="883"/>
      <c r="K185" s="883"/>
      <c r="L185" s="883"/>
      <c r="M185" s="883"/>
      <c r="N185" s="883"/>
      <c r="O185" s="883"/>
      <c r="P185" s="883"/>
      <c r="Q185" s="883"/>
      <c r="R185" s="883"/>
      <c r="S185" s="883"/>
      <c r="T185" s="883"/>
      <c r="U185" s="883"/>
      <c r="V185" s="883"/>
      <c r="W185" s="883"/>
      <c r="X185" s="883"/>
      <c r="Y185" s="883"/>
      <c r="Z185" s="883"/>
      <c r="AA185" s="883"/>
      <c r="AB185" s="883"/>
      <c r="AC185" s="883"/>
      <c r="AD185" s="883"/>
      <c r="AE185" s="883"/>
      <c r="AF185" s="883"/>
      <c r="AG185" s="883"/>
      <c r="AH185" s="883"/>
      <c r="AI185" s="883"/>
      <c r="AJ185" s="884"/>
      <c r="AK185" s="422"/>
    </row>
    <row r="186" spans="1:37" s="65" customFormat="1" ht="30" customHeight="1">
      <c r="A186" s="1023" t="s">
        <v>433</v>
      </c>
      <c r="B186" s="1024"/>
      <c r="C186" s="1024"/>
      <c r="D186" s="1025"/>
      <c r="E186" s="639"/>
      <c r="F186" s="876" t="s">
        <v>447</v>
      </c>
      <c r="G186" s="876"/>
      <c r="H186" s="876"/>
      <c r="I186" s="876"/>
      <c r="J186" s="876"/>
      <c r="K186" s="876"/>
      <c r="L186" s="876"/>
      <c r="M186" s="876"/>
      <c r="N186" s="876"/>
      <c r="O186" s="876"/>
      <c r="P186" s="876"/>
      <c r="Q186" s="876"/>
      <c r="R186" s="876"/>
      <c r="S186" s="876"/>
      <c r="T186" s="876"/>
      <c r="U186" s="876"/>
      <c r="V186" s="876"/>
      <c r="W186" s="876"/>
      <c r="X186" s="876"/>
      <c r="Y186" s="876"/>
      <c r="Z186" s="876"/>
      <c r="AA186" s="876"/>
      <c r="AB186" s="876"/>
      <c r="AC186" s="876"/>
      <c r="AD186" s="876"/>
      <c r="AE186" s="876"/>
      <c r="AF186" s="876"/>
      <c r="AG186" s="876"/>
      <c r="AH186" s="876"/>
      <c r="AI186" s="876"/>
      <c r="AJ186" s="877"/>
      <c r="AK186" s="422"/>
    </row>
    <row r="187" spans="1:37" s="65" customFormat="1" ht="15" customHeight="1">
      <c r="A187" s="1026"/>
      <c r="B187" s="1027"/>
      <c r="C187" s="1027"/>
      <c r="D187" s="1028"/>
      <c r="E187" s="638"/>
      <c r="F187" s="828" t="s">
        <v>448</v>
      </c>
      <c r="G187" s="828"/>
      <c r="H187" s="828"/>
      <c r="I187" s="828"/>
      <c r="J187" s="828"/>
      <c r="K187" s="828"/>
      <c r="L187" s="828"/>
      <c r="M187" s="828"/>
      <c r="N187" s="828"/>
      <c r="O187" s="828"/>
      <c r="P187" s="828"/>
      <c r="Q187" s="828"/>
      <c r="R187" s="828"/>
      <c r="S187" s="828"/>
      <c r="T187" s="828"/>
      <c r="U187" s="828"/>
      <c r="V187" s="828"/>
      <c r="W187" s="828"/>
      <c r="X187" s="828"/>
      <c r="Y187" s="828"/>
      <c r="Z187" s="828"/>
      <c r="AA187" s="828"/>
      <c r="AB187" s="828"/>
      <c r="AC187" s="828"/>
      <c r="AD187" s="828"/>
      <c r="AE187" s="828"/>
      <c r="AF187" s="828"/>
      <c r="AG187" s="828"/>
      <c r="AH187" s="828"/>
      <c r="AI187" s="828"/>
      <c r="AJ187" s="844"/>
      <c r="AK187" s="422"/>
    </row>
    <row r="188" spans="1:37" s="65" customFormat="1" ht="15" customHeight="1">
      <c r="A188" s="1026"/>
      <c r="B188" s="1027"/>
      <c r="C188" s="1027"/>
      <c r="D188" s="1028"/>
      <c r="E188" s="638"/>
      <c r="F188" s="828" t="s">
        <v>449</v>
      </c>
      <c r="G188" s="828"/>
      <c r="H188" s="828"/>
      <c r="I188" s="828"/>
      <c r="J188" s="828"/>
      <c r="K188" s="828"/>
      <c r="L188" s="828"/>
      <c r="M188" s="828"/>
      <c r="N188" s="828"/>
      <c r="O188" s="828"/>
      <c r="P188" s="828"/>
      <c r="Q188" s="828"/>
      <c r="R188" s="828"/>
      <c r="S188" s="828"/>
      <c r="T188" s="828"/>
      <c r="U188" s="828"/>
      <c r="V188" s="828"/>
      <c r="W188" s="828"/>
      <c r="X188" s="828"/>
      <c r="Y188" s="828"/>
      <c r="Z188" s="828"/>
      <c r="AA188" s="828"/>
      <c r="AB188" s="828"/>
      <c r="AC188" s="828"/>
      <c r="AD188" s="828"/>
      <c r="AE188" s="828"/>
      <c r="AF188" s="828"/>
      <c r="AG188" s="828"/>
      <c r="AH188" s="828"/>
      <c r="AI188" s="828"/>
      <c r="AJ188" s="844"/>
      <c r="AK188" s="422"/>
    </row>
    <row r="189" spans="1:37" s="65" customFormat="1" ht="15" customHeight="1">
      <c r="A189" s="1029"/>
      <c r="B189" s="1030"/>
      <c r="C189" s="1030"/>
      <c r="D189" s="1031"/>
      <c r="E189" s="640"/>
      <c r="F189" s="883" t="s">
        <v>450</v>
      </c>
      <c r="G189" s="883"/>
      <c r="H189" s="883"/>
      <c r="I189" s="883"/>
      <c r="J189" s="883"/>
      <c r="K189" s="883"/>
      <c r="L189" s="883"/>
      <c r="M189" s="883"/>
      <c r="N189" s="883"/>
      <c r="O189" s="883"/>
      <c r="P189" s="883"/>
      <c r="Q189" s="883"/>
      <c r="R189" s="883"/>
      <c r="S189" s="883"/>
      <c r="T189" s="883"/>
      <c r="U189" s="883"/>
      <c r="V189" s="883"/>
      <c r="W189" s="883"/>
      <c r="X189" s="883"/>
      <c r="Y189" s="883"/>
      <c r="Z189" s="883"/>
      <c r="AA189" s="883"/>
      <c r="AB189" s="883"/>
      <c r="AC189" s="883"/>
      <c r="AD189" s="883"/>
      <c r="AE189" s="883"/>
      <c r="AF189" s="883"/>
      <c r="AG189" s="883"/>
      <c r="AH189" s="883"/>
      <c r="AI189" s="883"/>
      <c r="AJ189" s="884"/>
      <c r="AK189" s="422"/>
    </row>
    <row r="190" spans="1:37" s="65" customFormat="1" ht="15" customHeight="1">
      <c r="A190" s="1023" t="s">
        <v>435</v>
      </c>
      <c r="B190" s="1024"/>
      <c r="C190" s="1024"/>
      <c r="D190" s="1025"/>
      <c r="E190" s="639"/>
      <c r="F190" s="876" t="s">
        <v>451</v>
      </c>
      <c r="G190" s="876"/>
      <c r="H190" s="876"/>
      <c r="I190" s="876"/>
      <c r="J190" s="876"/>
      <c r="K190" s="876"/>
      <c r="L190" s="876"/>
      <c r="M190" s="876"/>
      <c r="N190" s="876"/>
      <c r="O190" s="876"/>
      <c r="P190" s="876"/>
      <c r="Q190" s="876"/>
      <c r="R190" s="876"/>
      <c r="S190" s="876"/>
      <c r="T190" s="876"/>
      <c r="U190" s="876"/>
      <c r="V190" s="876"/>
      <c r="W190" s="876"/>
      <c r="X190" s="876"/>
      <c r="Y190" s="876"/>
      <c r="Z190" s="876"/>
      <c r="AA190" s="876"/>
      <c r="AB190" s="876"/>
      <c r="AC190" s="876"/>
      <c r="AD190" s="876"/>
      <c r="AE190" s="876"/>
      <c r="AF190" s="876"/>
      <c r="AG190" s="876"/>
      <c r="AH190" s="876"/>
      <c r="AI190" s="876"/>
      <c r="AJ190" s="877"/>
      <c r="AK190" s="58"/>
    </row>
    <row r="191" spans="1:37" s="65" customFormat="1" ht="30" customHeight="1">
      <c r="A191" s="1026"/>
      <c r="B191" s="1027"/>
      <c r="C191" s="1027"/>
      <c r="D191" s="1028"/>
      <c r="E191" s="638"/>
      <c r="F191" s="828" t="s">
        <v>452</v>
      </c>
      <c r="G191" s="828"/>
      <c r="H191" s="828"/>
      <c r="I191" s="828"/>
      <c r="J191" s="828"/>
      <c r="K191" s="828"/>
      <c r="L191" s="828"/>
      <c r="M191" s="828"/>
      <c r="N191" s="828"/>
      <c r="O191" s="828"/>
      <c r="P191" s="828"/>
      <c r="Q191" s="828"/>
      <c r="R191" s="828"/>
      <c r="S191" s="828"/>
      <c r="T191" s="828"/>
      <c r="U191" s="828"/>
      <c r="V191" s="828"/>
      <c r="W191" s="828"/>
      <c r="X191" s="828"/>
      <c r="Y191" s="828"/>
      <c r="Z191" s="828"/>
      <c r="AA191" s="828"/>
      <c r="AB191" s="828"/>
      <c r="AC191" s="828"/>
      <c r="AD191" s="828"/>
      <c r="AE191" s="828"/>
      <c r="AF191" s="828"/>
      <c r="AG191" s="828"/>
      <c r="AH191" s="828"/>
      <c r="AI191" s="828"/>
      <c r="AJ191" s="844"/>
    </row>
    <row r="192" spans="1:37" s="65" customFormat="1" ht="15" customHeight="1">
      <c r="A192" s="1026"/>
      <c r="B192" s="1027"/>
      <c r="C192" s="1027"/>
      <c r="D192" s="1028"/>
      <c r="E192" s="638"/>
      <c r="F192" s="828" t="s">
        <v>453</v>
      </c>
      <c r="G192" s="828"/>
      <c r="H192" s="828"/>
      <c r="I192" s="828"/>
      <c r="J192" s="828"/>
      <c r="K192" s="828"/>
      <c r="L192" s="828"/>
      <c r="M192" s="828"/>
      <c r="N192" s="828"/>
      <c r="O192" s="828"/>
      <c r="P192" s="828"/>
      <c r="Q192" s="828"/>
      <c r="R192" s="828"/>
      <c r="S192" s="828"/>
      <c r="T192" s="828"/>
      <c r="U192" s="828"/>
      <c r="V192" s="828"/>
      <c r="W192" s="828"/>
      <c r="X192" s="828"/>
      <c r="Y192" s="828"/>
      <c r="Z192" s="828"/>
      <c r="AA192" s="828"/>
      <c r="AB192" s="828"/>
      <c r="AC192" s="828"/>
      <c r="AD192" s="828"/>
      <c r="AE192" s="828"/>
      <c r="AF192" s="828"/>
      <c r="AG192" s="828"/>
      <c r="AH192" s="828"/>
      <c r="AI192" s="828"/>
      <c r="AJ192" s="844"/>
    </row>
    <row r="193" spans="1:46" s="65" customFormat="1" ht="15" customHeight="1">
      <c r="A193" s="1029"/>
      <c r="B193" s="1030"/>
      <c r="C193" s="1030"/>
      <c r="D193" s="1031"/>
      <c r="E193" s="640"/>
      <c r="F193" s="883" t="s">
        <v>454</v>
      </c>
      <c r="G193" s="883"/>
      <c r="H193" s="883"/>
      <c r="I193" s="883"/>
      <c r="J193" s="883"/>
      <c r="K193" s="883"/>
      <c r="L193" s="883"/>
      <c r="M193" s="883"/>
      <c r="N193" s="883"/>
      <c r="O193" s="883"/>
      <c r="P193" s="883"/>
      <c r="Q193" s="883"/>
      <c r="R193" s="883"/>
      <c r="S193" s="883"/>
      <c r="T193" s="883"/>
      <c r="U193" s="883"/>
      <c r="V193" s="883"/>
      <c r="W193" s="883"/>
      <c r="X193" s="883"/>
      <c r="Y193" s="883"/>
      <c r="Z193" s="883"/>
      <c r="AA193" s="883"/>
      <c r="AB193" s="883"/>
      <c r="AC193" s="883"/>
      <c r="AD193" s="883"/>
      <c r="AE193" s="883"/>
      <c r="AF193" s="883"/>
      <c r="AG193" s="883"/>
      <c r="AH193" s="883"/>
      <c r="AI193" s="883"/>
      <c r="AJ193" s="884"/>
    </row>
    <row r="194" spans="1:46" s="65" customFormat="1" ht="30" customHeight="1">
      <c r="A194" s="1023" t="s">
        <v>434</v>
      </c>
      <c r="B194" s="1024"/>
      <c r="C194" s="1024"/>
      <c r="D194" s="1025"/>
      <c r="E194" s="639"/>
      <c r="F194" s="876" t="s">
        <v>455</v>
      </c>
      <c r="G194" s="876"/>
      <c r="H194" s="876"/>
      <c r="I194" s="876"/>
      <c r="J194" s="876"/>
      <c r="K194" s="876"/>
      <c r="L194" s="876"/>
      <c r="M194" s="876"/>
      <c r="N194" s="876"/>
      <c r="O194" s="876"/>
      <c r="P194" s="876"/>
      <c r="Q194" s="876"/>
      <c r="R194" s="876"/>
      <c r="S194" s="876"/>
      <c r="T194" s="876"/>
      <c r="U194" s="876"/>
      <c r="V194" s="876"/>
      <c r="W194" s="876"/>
      <c r="X194" s="876"/>
      <c r="Y194" s="876"/>
      <c r="Z194" s="876"/>
      <c r="AA194" s="876"/>
      <c r="AB194" s="876"/>
      <c r="AC194" s="876"/>
      <c r="AD194" s="876"/>
      <c r="AE194" s="876"/>
      <c r="AF194" s="876"/>
      <c r="AG194" s="876"/>
      <c r="AH194" s="876"/>
      <c r="AI194" s="876"/>
      <c r="AJ194" s="877"/>
      <c r="AK194" s="412"/>
    </row>
    <row r="195" spans="1:46" s="65" customFormat="1" ht="15" customHeight="1">
      <c r="A195" s="1026"/>
      <c r="B195" s="1027"/>
      <c r="C195" s="1027"/>
      <c r="D195" s="1028"/>
      <c r="E195" s="638"/>
      <c r="F195" s="828" t="s">
        <v>456</v>
      </c>
      <c r="G195" s="828"/>
      <c r="H195" s="828"/>
      <c r="I195" s="828"/>
      <c r="J195" s="828"/>
      <c r="K195" s="828"/>
      <c r="L195" s="828"/>
      <c r="M195" s="828"/>
      <c r="N195" s="828"/>
      <c r="O195" s="828"/>
      <c r="P195" s="828"/>
      <c r="Q195" s="828"/>
      <c r="R195" s="828"/>
      <c r="S195" s="828"/>
      <c r="T195" s="828"/>
      <c r="U195" s="828"/>
      <c r="V195" s="828"/>
      <c r="W195" s="828"/>
      <c r="X195" s="828"/>
      <c r="Y195" s="828"/>
      <c r="Z195" s="828"/>
      <c r="AA195" s="828"/>
      <c r="AB195" s="828"/>
      <c r="AC195" s="828"/>
      <c r="AD195" s="828"/>
      <c r="AE195" s="828"/>
      <c r="AF195" s="828"/>
      <c r="AG195" s="828"/>
      <c r="AH195" s="828"/>
      <c r="AI195" s="828"/>
      <c r="AJ195" s="844"/>
      <c r="AK195" s="422"/>
    </row>
    <row r="196" spans="1:46" s="65" customFormat="1" ht="15" customHeight="1">
      <c r="A196" s="1026"/>
      <c r="B196" s="1027"/>
      <c r="C196" s="1027"/>
      <c r="D196" s="1028"/>
      <c r="E196" s="638"/>
      <c r="F196" s="828" t="s">
        <v>457</v>
      </c>
      <c r="G196" s="828"/>
      <c r="H196" s="828"/>
      <c r="I196" s="828"/>
      <c r="J196" s="828"/>
      <c r="K196" s="828"/>
      <c r="L196" s="828"/>
      <c r="M196" s="828"/>
      <c r="N196" s="828"/>
      <c r="O196" s="828"/>
      <c r="P196" s="828"/>
      <c r="Q196" s="828"/>
      <c r="R196" s="828"/>
      <c r="S196" s="828"/>
      <c r="T196" s="828"/>
      <c r="U196" s="828"/>
      <c r="V196" s="828"/>
      <c r="W196" s="828"/>
      <c r="X196" s="828"/>
      <c r="Y196" s="828"/>
      <c r="Z196" s="828"/>
      <c r="AA196" s="828"/>
      <c r="AB196" s="828"/>
      <c r="AC196" s="828"/>
      <c r="AD196" s="828"/>
      <c r="AE196" s="828"/>
      <c r="AF196" s="828"/>
      <c r="AG196" s="828"/>
      <c r="AH196" s="828"/>
      <c r="AI196" s="828"/>
      <c r="AJ196" s="844"/>
      <c r="AK196" s="422"/>
    </row>
    <row r="197" spans="1:46" s="65" customFormat="1" ht="15" customHeight="1" thickBot="1">
      <c r="A197" s="1032"/>
      <c r="B197" s="1033"/>
      <c r="C197" s="1033"/>
      <c r="D197" s="1034"/>
      <c r="E197" s="643"/>
      <c r="F197" s="1021" t="s">
        <v>458</v>
      </c>
      <c r="G197" s="1021"/>
      <c r="H197" s="1021"/>
      <c r="I197" s="1021"/>
      <c r="J197" s="1021"/>
      <c r="K197" s="1021"/>
      <c r="L197" s="1021"/>
      <c r="M197" s="1021"/>
      <c r="N197" s="1021"/>
      <c r="O197" s="1021"/>
      <c r="P197" s="1021"/>
      <c r="Q197" s="1021"/>
      <c r="R197" s="1021"/>
      <c r="S197" s="1021"/>
      <c r="T197" s="1021"/>
      <c r="U197" s="1021"/>
      <c r="V197" s="1021"/>
      <c r="W197" s="1021"/>
      <c r="X197" s="1021"/>
      <c r="Y197" s="1021"/>
      <c r="Z197" s="1021"/>
      <c r="AA197" s="1021"/>
      <c r="AB197" s="1021"/>
      <c r="AC197" s="1021"/>
      <c r="AD197" s="1021"/>
      <c r="AE197" s="1021"/>
      <c r="AF197" s="1021"/>
      <c r="AG197" s="1021"/>
      <c r="AH197" s="1021"/>
      <c r="AI197" s="1021"/>
      <c r="AJ197" s="1022"/>
      <c r="AK197" s="58"/>
    </row>
    <row r="198" spans="1:46" s="65" customFormat="1" ht="30" customHeight="1" thickBot="1">
      <c r="A198" s="824" t="s">
        <v>465</v>
      </c>
      <c r="B198" s="825"/>
      <c r="C198" s="825"/>
      <c r="D198" s="825"/>
      <c r="E198" s="825"/>
      <c r="F198" s="825"/>
      <c r="G198" s="825"/>
      <c r="H198" s="825"/>
      <c r="I198" s="825"/>
      <c r="J198" s="825"/>
      <c r="K198" s="825"/>
      <c r="L198" s="825"/>
      <c r="M198" s="825"/>
      <c r="N198" s="826"/>
      <c r="O198" s="804"/>
      <c r="P198" s="804"/>
      <c r="Q198" s="805" t="s">
        <v>397</v>
      </c>
      <c r="R198" s="805"/>
      <c r="S198" s="1018"/>
      <c r="T198" s="1019"/>
      <c r="U198" s="1019"/>
      <c r="V198" s="1019"/>
      <c r="W198" s="1019"/>
      <c r="X198" s="1019"/>
      <c r="Y198" s="1019"/>
      <c r="Z198" s="1019"/>
      <c r="AA198" s="1019"/>
      <c r="AB198" s="1019"/>
      <c r="AC198" s="1019"/>
      <c r="AD198" s="1019"/>
      <c r="AE198" s="1019"/>
      <c r="AF198" s="1019"/>
      <c r="AG198" s="1019"/>
      <c r="AH198" s="1019"/>
      <c r="AI198" s="1019"/>
      <c r="AJ198" s="1020"/>
      <c r="AK198" s="58"/>
    </row>
    <row r="199" spans="1:46" ht="15" customHeight="1">
      <c r="A199" s="425"/>
      <c r="B199" s="425"/>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6"/>
      <c r="AK199" s="58"/>
      <c r="AT199" s="90"/>
    </row>
    <row r="200" spans="1:46">
      <c r="A200" s="98" t="s">
        <v>179</v>
      </c>
      <c r="C200" s="99"/>
      <c r="D200" s="99"/>
      <c r="E200" s="99"/>
      <c r="F200" s="99"/>
      <c r="G200" s="99"/>
      <c r="H200" s="99"/>
      <c r="I200" s="99"/>
      <c r="J200" s="99"/>
      <c r="K200" s="99"/>
      <c r="L200" s="99"/>
      <c r="M200" s="99"/>
      <c r="N200" s="99"/>
      <c r="P200" s="99"/>
      <c r="Q200" s="99"/>
      <c r="R200" s="99"/>
      <c r="S200" s="99"/>
      <c r="T200" s="99"/>
      <c r="U200" s="99"/>
      <c r="V200" s="99"/>
      <c r="W200" s="99"/>
      <c r="X200" s="99"/>
      <c r="Y200" s="99"/>
      <c r="Z200" s="99"/>
      <c r="AA200" s="99"/>
      <c r="AB200" s="99"/>
      <c r="AC200" s="99"/>
      <c r="AD200" s="99"/>
      <c r="AE200" s="99"/>
      <c r="AF200" s="99"/>
      <c r="AK200" s="58"/>
      <c r="AT200" s="90"/>
    </row>
    <row r="201" spans="1:46">
      <c r="A201" s="645" t="s">
        <v>467</v>
      </c>
      <c r="C201" s="99"/>
      <c r="D201" s="99"/>
      <c r="E201" s="99"/>
      <c r="F201" s="99"/>
      <c r="G201" s="99"/>
      <c r="H201" s="99"/>
      <c r="I201" s="99"/>
      <c r="J201" s="99"/>
      <c r="K201" s="99"/>
      <c r="L201" s="99"/>
      <c r="M201" s="99"/>
      <c r="N201" s="99"/>
      <c r="O201" s="644"/>
      <c r="P201" s="99"/>
      <c r="Q201" s="99"/>
      <c r="R201" s="99"/>
      <c r="S201" s="99"/>
      <c r="T201" s="99"/>
      <c r="U201" s="99"/>
      <c r="V201" s="99"/>
      <c r="W201" s="99"/>
      <c r="X201" s="99"/>
      <c r="Y201" s="99"/>
      <c r="Z201" s="99"/>
      <c r="AA201" s="99"/>
      <c r="AB201" s="99"/>
      <c r="AC201" s="99"/>
      <c r="AD201" s="99"/>
      <c r="AE201" s="99"/>
      <c r="AF201" s="99"/>
      <c r="AK201" s="58"/>
      <c r="AT201" s="90"/>
    </row>
    <row r="202" spans="1:46" ht="17.25" customHeight="1">
      <c r="A202" s="98"/>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F202" s="298" t="s">
        <v>177</v>
      </c>
      <c r="AG202" s="427"/>
      <c r="AH202" s="428" t="s">
        <v>108</v>
      </c>
      <c r="AI202" s="427"/>
      <c r="AJ202" s="429"/>
      <c r="AK202" s="2"/>
      <c r="AT202" s="90"/>
    </row>
    <row r="203" spans="1:46" ht="14.25" thickBot="1">
      <c r="A203" s="430" t="s">
        <v>150</v>
      </c>
      <c r="B203" s="425"/>
      <c r="C203" s="425"/>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425"/>
      <c r="AJ203" s="426"/>
      <c r="AK203" s="58"/>
      <c r="AT203" s="90"/>
    </row>
    <row r="204" spans="1:46" s="423" customFormat="1" ht="15" customHeight="1">
      <c r="A204" s="832" t="s">
        <v>25</v>
      </c>
      <c r="B204" s="833"/>
      <c r="C204" s="833"/>
      <c r="D204" s="834"/>
      <c r="E204" s="431"/>
      <c r="F204" s="432" t="s">
        <v>327</v>
      </c>
      <c r="G204" s="432"/>
      <c r="H204" s="432"/>
      <c r="I204" s="432"/>
      <c r="J204" s="432"/>
      <c r="K204" s="432"/>
      <c r="L204" s="432"/>
      <c r="M204" s="432"/>
      <c r="N204" s="432"/>
      <c r="O204" s="433"/>
      <c r="P204" s="433"/>
      <c r="Q204" s="433"/>
      <c r="R204" s="497"/>
      <c r="S204" s="497"/>
      <c r="T204" s="497"/>
      <c r="U204" s="432" t="s">
        <v>234</v>
      </c>
      <c r="V204" s="434"/>
      <c r="W204" s="434" t="s">
        <v>236</v>
      </c>
      <c r="X204" s="434"/>
      <c r="Y204" s="434"/>
      <c r="Z204" s="432"/>
      <c r="AA204" s="433"/>
      <c r="AB204" s="433"/>
      <c r="AC204" s="433"/>
      <c r="AD204" s="433"/>
      <c r="AE204" s="433"/>
      <c r="AF204" s="433"/>
      <c r="AG204" s="433"/>
      <c r="AH204" s="433"/>
      <c r="AI204" s="433"/>
      <c r="AJ204" s="435"/>
      <c r="AK204" s="2"/>
    </row>
    <row r="205" spans="1:46" s="423" customFormat="1" ht="15" customHeight="1">
      <c r="A205" s="835"/>
      <c r="B205" s="836"/>
      <c r="C205" s="836"/>
      <c r="D205" s="837"/>
      <c r="E205" s="436"/>
      <c r="F205" s="438" t="s">
        <v>64</v>
      </c>
      <c r="G205" s="438"/>
      <c r="H205" s="438"/>
      <c r="I205" s="438"/>
      <c r="J205" s="438"/>
      <c r="K205" s="438"/>
      <c r="L205" s="438"/>
      <c r="M205" s="437"/>
      <c r="N205" s="437"/>
      <c r="O205" s="437"/>
      <c r="P205" s="437"/>
      <c r="Q205" s="437"/>
      <c r="R205" s="498"/>
      <c r="S205" s="498"/>
      <c r="T205" s="498"/>
      <c r="U205" s="438" t="s">
        <v>235</v>
      </c>
      <c r="V205" s="439"/>
      <c r="W205" s="439" t="s">
        <v>236</v>
      </c>
      <c r="X205" s="439"/>
      <c r="Y205" s="439"/>
      <c r="Z205" s="438"/>
      <c r="AA205" s="440"/>
      <c r="AB205" s="437"/>
      <c r="AC205" s="437"/>
      <c r="AD205" s="437"/>
      <c r="AE205" s="437"/>
      <c r="AF205" s="437"/>
      <c r="AG205" s="437"/>
      <c r="AH205" s="437"/>
      <c r="AI205" s="437"/>
      <c r="AJ205" s="424"/>
      <c r="AK205" s="58"/>
    </row>
    <row r="206" spans="1:46" s="65" customFormat="1" ht="15" customHeight="1">
      <c r="A206" s="838" t="s">
        <v>26</v>
      </c>
      <c r="B206" s="839"/>
      <c r="C206" s="839"/>
      <c r="D206" s="840"/>
      <c r="E206" s="436"/>
      <c r="F206" s="828" t="s">
        <v>27</v>
      </c>
      <c r="G206" s="828"/>
      <c r="H206" s="828"/>
      <c r="I206" s="828"/>
      <c r="J206" s="828"/>
      <c r="K206" s="828"/>
      <c r="L206" s="828"/>
      <c r="M206" s="828"/>
      <c r="N206" s="828"/>
      <c r="O206" s="828"/>
      <c r="P206" s="828"/>
      <c r="Q206" s="828"/>
      <c r="R206" s="828"/>
      <c r="S206" s="828"/>
      <c r="T206" s="828"/>
      <c r="U206" s="438" t="s">
        <v>235</v>
      </c>
      <c r="V206" s="439"/>
      <c r="W206" s="439" t="s">
        <v>236</v>
      </c>
      <c r="X206" s="439"/>
      <c r="Y206" s="439"/>
      <c r="Z206" s="438"/>
      <c r="AA206" s="438"/>
      <c r="AB206" s="438"/>
      <c r="AC206" s="438"/>
      <c r="AD206" s="437"/>
      <c r="AE206" s="437"/>
      <c r="AF206" s="437"/>
      <c r="AG206" s="437"/>
      <c r="AH206" s="437"/>
      <c r="AI206" s="437"/>
      <c r="AJ206" s="424"/>
      <c r="AK206" s="58"/>
    </row>
    <row r="207" spans="1:46" s="65" customFormat="1" ht="15" customHeight="1" thickBot="1">
      <c r="A207" s="841"/>
      <c r="B207" s="842"/>
      <c r="C207" s="842"/>
      <c r="D207" s="843"/>
      <c r="E207" s="441"/>
      <c r="F207" s="442" t="s">
        <v>51</v>
      </c>
      <c r="G207" s="442"/>
      <c r="H207" s="803"/>
      <c r="I207" s="803"/>
      <c r="J207" s="803"/>
      <c r="K207" s="803"/>
      <c r="L207" s="803"/>
      <c r="M207" s="803"/>
      <c r="N207" s="803"/>
      <c r="O207" s="803"/>
      <c r="P207" s="803"/>
      <c r="Q207" s="803"/>
      <c r="R207" s="803"/>
      <c r="S207" s="803"/>
      <c r="T207" s="803"/>
      <c r="U207" s="803"/>
      <c r="V207" s="803"/>
      <c r="W207" s="803"/>
      <c r="X207" s="803"/>
      <c r="Y207" s="443" t="s">
        <v>52</v>
      </c>
      <c r="Z207" s="444" t="s">
        <v>235</v>
      </c>
      <c r="AA207" s="445"/>
      <c r="AB207" s="445" t="s">
        <v>237</v>
      </c>
      <c r="AC207" s="445"/>
      <c r="AD207" s="444"/>
      <c r="AE207" s="444"/>
      <c r="AF207" s="444"/>
      <c r="AG207" s="444"/>
      <c r="AH207" s="446"/>
      <c r="AI207" s="446"/>
      <c r="AJ207" s="447"/>
      <c r="AK207" s="58"/>
    </row>
    <row r="208" spans="1:46" ht="15" customHeight="1">
      <c r="A208" s="100"/>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K208" s="58"/>
      <c r="AT208" s="90"/>
    </row>
    <row r="209" spans="1:46">
      <c r="A209" s="98" t="s">
        <v>345</v>
      </c>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K209" s="58"/>
      <c r="AT209" s="90"/>
    </row>
    <row r="210" spans="1:46" ht="15.75" customHeight="1">
      <c r="A210" s="448"/>
      <c r="B210" s="187" t="s">
        <v>62</v>
      </c>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448"/>
      <c r="AI210" s="448"/>
      <c r="AJ210" s="449"/>
      <c r="AK210" s="58"/>
    </row>
    <row r="211" spans="1:46" ht="14.25" thickBot="1">
      <c r="A211" s="448"/>
      <c r="B211" s="829" t="s">
        <v>86</v>
      </c>
      <c r="C211" s="830"/>
      <c r="D211" s="830"/>
      <c r="E211" s="830"/>
      <c r="F211" s="830"/>
      <c r="G211" s="830"/>
      <c r="H211" s="830"/>
      <c r="I211" s="830"/>
      <c r="J211" s="830"/>
      <c r="K211" s="830"/>
      <c r="L211" s="830"/>
      <c r="M211" s="830"/>
      <c r="N211" s="830"/>
      <c r="O211" s="830"/>
      <c r="P211" s="830"/>
      <c r="Q211" s="830"/>
      <c r="R211" s="830"/>
      <c r="S211" s="830"/>
      <c r="T211" s="830"/>
      <c r="U211" s="830"/>
      <c r="V211" s="830"/>
      <c r="W211" s="830"/>
      <c r="X211" s="830"/>
      <c r="Y211" s="831"/>
      <c r="Z211" s="806" t="s">
        <v>58</v>
      </c>
      <c r="AA211" s="807"/>
      <c r="AB211" s="807"/>
      <c r="AC211" s="807"/>
      <c r="AD211" s="807"/>
      <c r="AE211" s="807"/>
      <c r="AF211" s="807"/>
      <c r="AG211" s="807"/>
      <c r="AH211" s="807"/>
      <c r="AI211" s="807"/>
      <c r="AJ211" s="808"/>
      <c r="AK211" s="58"/>
    </row>
    <row r="212" spans="1:46" ht="16.5" customHeight="1">
      <c r="A212" s="448"/>
      <c r="B212" s="450"/>
      <c r="C212" s="451" t="s">
        <v>105</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3"/>
      <c r="Z212" s="812" t="s">
        <v>60</v>
      </c>
      <c r="AA212" s="813"/>
      <c r="AB212" s="813"/>
      <c r="AC212" s="813"/>
      <c r="AD212" s="813"/>
      <c r="AE212" s="813"/>
      <c r="AF212" s="813"/>
      <c r="AG212" s="813"/>
      <c r="AH212" s="813"/>
      <c r="AI212" s="813"/>
      <c r="AJ212" s="814"/>
      <c r="AK212" s="58"/>
    </row>
    <row r="213" spans="1:46" ht="16.5" customHeight="1">
      <c r="A213" s="448"/>
      <c r="B213" s="454"/>
      <c r="C213" s="455" t="s">
        <v>106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7"/>
      <c r="Z213" s="809" t="s">
        <v>61</v>
      </c>
      <c r="AA213" s="810"/>
      <c r="AB213" s="810"/>
      <c r="AC213" s="810"/>
      <c r="AD213" s="810"/>
      <c r="AE213" s="810"/>
      <c r="AF213" s="810"/>
      <c r="AG213" s="810"/>
      <c r="AH213" s="810"/>
      <c r="AI213" s="810"/>
      <c r="AJ213" s="811"/>
      <c r="AK213" s="58"/>
    </row>
    <row r="214" spans="1:46" ht="16.5" customHeight="1">
      <c r="A214" s="448"/>
      <c r="B214" s="454"/>
      <c r="C214" s="455" t="s">
        <v>134</v>
      </c>
      <c r="D214" s="456"/>
      <c r="E214" s="456"/>
      <c r="F214" s="456"/>
      <c r="G214" s="456"/>
      <c r="H214" s="456"/>
      <c r="I214" s="456"/>
      <c r="J214" s="456"/>
      <c r="K214" s="456"/>
      <c r="L214" s="456"/>
      <c r="M214" s="456"/>
      <c r="N214" s="456"/>
      <c r="O214" s="456"/>
      <c r="P214" s="456"/>
      <c r="Q214" s="456"/>
      <c r="R214" s="456"/>
      <c r="S214" s="456"/>
      <c r="T214" s="456"/>
      <c r="U214" s="456"/>
      <c r="V214" s="456"/>
      <c r="W214" s="456"/>
      <c r="X214" s="456"/>
      <c r="Y214" s="457"/>
      <c r="Z214" s="809" t="s">
        <v>422</v>
      </c>
      <c r="AA214" s="810"/>
      <c r="AB214" s="810"/>
      <c r="AC214" s="810"/>
      <c r="AD214" s="810"/>
      <c r="AE214" s="810"/>
      <c r="AF214" s="810"/>
      <c r="AG214" s="810"/>
      <c r="AH214" s="810"/>
      <c r="AI214" s="810"/>
      <c r="AJ214" s="811"/>
      <c r="AK214" s="58"/>
    </row>
    <row r="215" spans="1:46" ht="16.5" customHeight="1">
      <c r="A215" s="448"/>
      <c r="B215" s="454"/>
      <c r="C215" s="455" t="s">
        <v>231</v>
      </c>
      <c r="D215" s="456"/>
      <c r="E215" s="456"/>
      <c r="F215" s="456"/>
      <c r="G215" s="456"/>
      <c r="H215" s="456"/>
      <c r="I215" s="456"/>
      <c r="J215" s="456"/>
      <c r="K215" s="456"/>
      <c r="L215" s="456"/>
      <c r="M215" s="456"/>
      <c r="N215" s="456"/>
      <c r="O215" s="456"/>
      <c r="P215" s="456"/>
      <c r="Q215" s="456"/>
      <c r="R215" s="456"/>
      <c r="S215" s="456"/>
      <c r="T215" s="456"/>
      <c r="U215" s="456"/>
      <c r="V215" s="456"/>
      <c r="W215" s="456"/>
      <c r="X215" s="456"/>
      <c r="Y215" s="457"/>
      <c r="Z215" s="809" t="s">
        <v>232</v>
      </c>
      <c r="AA215" s="810"/>
      <c r="AB215" s="810"/>
      <c r="AC215" s="810"/>
      <c r="AD215" s="810"/>
      <c r="AE215" s="810"/>
      <c r="AF215" s="810"/>
      <c r="AG215" s="810"/>
      <c r="AH215" s="810"/>
      <c r="AI215" s="810"/>
      <c r="AJ215" s="811"/>
      <c r="AK215" s="58"/>
    </row>
    <row r="216" spans="1:46" ht="25.5" customHeight="1">
      <c r="A216" s="448"/>
      <c r="B216" s="454"/>
      <c r="C216" s="801" t="s">
        <v>135</v>
      </c>
      <c r="D216" s="801"/>
      <c r="E216" s="801"/>
      <c r="F216" s="801"/>
      <c r="G216" s="801"/>
      <c r="H216" s="801"/>
      <c r="I216" s="801"/>
      <c r="J216" s="801"/>
      <c r="K216" s="801"/>
      <c r="L216" s="801"/>
      <c r="M216" s="801"/>
      <c r="N216" s="801"/>
      <c r="O216" s="801"/>
      <c r="P216" s="801"/>
      <c r="Q216" s="801"/>
      <c r="R216" s="801"/>
      <c r="S216" s="801"/>
      <c r="T216" s="801"/>
      <c r="U216" s="801"/>
      <c r="V216" s="801"/>
      <c r="W216" s="801"/>
      <c r="X216" s="801"/>
      <c r="Y216" s="802"/>
      <c r="Z216" s="815" t="s">
        <v>137</v>
      </c>
      <c r="AA216" s="816"/>
      <c r="AB216" s="816"/>
      <c r="AC216" s="816"/>
      <c r="AD216" s="816"/>
      <c r="AE216" s="816"/>
      <c r="AF216" s="816"/>
      <c r="AG216" s="816"/>
      <c r="AH216" s="816"/>
      <c r="AI216" s="816"/>
      <c r="AJ216" s="817"/>
      <c r="AK216" s="58"/>
    </row>
    <row r="217" spans="1:46" ht="16.5" customHeight="1">
      <c r="A217" s="448"/>
      <c r="B217" s="454"/>
      <c r="C217" s="801" t="s">
        <v>136</v>
      </c>
      <c r="D217" s="801"/>
      <c r="E217" s="801"/>
      <c r="F217" s="801"/>
      <c r="G217" s="801"/>
      <c r="H217" s="801"/>
      <c r="I217" s="801"/>
      <c r="J217" s="801"/>
      <c r="K217" s="801"/>
      <c r="L217" s="801"/>
      <c r="M217" s="801"/>
      <c r="N217" s="801"/>
      <c r="O217" s="801"/>
      <c r="P217" s="801"/>
      <c r="Q217" s="801"/>
      <c r="R217" s="801"/>
      <c r="S217" s="801"/>
      <c r="T217" s="801"/>
      <c r="U217" s="801"/>
      <c r="V217" s="801"/>
      <c r="W217" s="801"/>
      <c r="X217" s="801"/>
      <c r="Y217" s="802"/>
      <c r="Z217" s="818" t="s">
        <v>138</v>
      </c>
      <c r="AA217" s="819"/>
      <c r="AB217" s="819"/>
      <c r="AC217" s="819"/>
      <c r="AD217" s="819"/>
      <c r="AE217" s="819"/>
      <c r="AF217" s="819"/>
      <c r="AG217" s="819"/>
      <c r="AH217" s="819"/>
      <c r="AI217" s="819"/>
      <c r="AJ217" s="820"/>
      <c r="AK217" s="458"/>
    </row>
    <row r="218" spans="1:46" ht="16.5" customHeight="1" thickBot="1">
      <c r="A218" s="448"/>
      <c r="B218" s="459"/>
      <c r="C218" s="460" t="s">
        <v>107</v>
      </c>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2"/>
      <c r="Z218" s="821" t="s">
        <v>59</v>
      </c>
      <c r="AA218" s="822"/>
      <c r="AB218" s="822"/>
      <c r="AC218" s="822"/>
      <c r="AD218" s="822"/>
      <c r="AE218" s="822"/>
      <c r="AF218" s="822"/>
      <c r="AG218" s="822"/>
      <c r="AH218" s="822"/>
      <c r="AI218" s="822"/>
      <c r="AJ218" s="823"/>
      <c r="AK218" s="458"/>
    </row>
    <row r="219" spans="1:46" ht="4.5" customHeight="1">
      <c r="A219" s="448"/>
      <c r="B219" s="448"/>
      <c r="C219" s="187"/>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187"/>
      <c r="AA219" s="187"/>
      <c r="AB219" s="187"/>
      <c r="AC219" s="187"/>
      <c r="AD219" s="187"/>
      <c r="AE219" s="187"/>
      <c r="AF219" s="187"/>
      <c r="AG219" s="187"/>
      <c r="AH219" s="187"/>
      <c r="AI219" s="448"/>
      <c r="AJ219" s="449"/>
    </row>
    <row r="220" spans="1:46" ht="12" customHeight="1">
      <c r="A220" s="448"/>
      <c r="B220" s="463" t="s">
        <v>144</v>
      </c>
      <c r="C220" s="464" t="s">
        <v>143</v>
      </c>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187"/>
      <c r="AA220" s="187"/>
      <c r="AB220" s="187"/>
      <c r="AC220" s="187"/>
      <c r="AD220" s="187"/>
      <c r="AE220" s="187"/>
      <c r="AF220" s="187"/>
      <c r="AG220" s="187"/>
      <c r="AH220" s="187"/>
      <c r="AI220" s="448"/>
      <c r="AJ220" s="449"/>
    </row>
    <row r="221" spans="1:46" ht="21" customHeight="1">
      <c r="A221" s="448"/>
      <c r="B221" s="465" t="s">
        <v>145</v>
      </c>
      <c r="C221" s="800" t="s">
        <v>396</v>
      </c>
      <c r="D221" s="800"/>
      <c r="E221" s="800"/>
      <c r="F221" s="800"/>
      <c r="G221" s="800"/>
      <c r="H221" s="800"/>
      <c r="I221" s="800"/>
      <c r="J221" s="800"/>
      <c r="K221" s="800"/>
      <c r="L221" s="800"/>
      <c r="M221" s="800"/>
      <c r="N221" s="800"/>
      <c r="O221" s="800"/>
      <c r="P221" s="800"/>
      <c r="Q221" s="800"/>
      <c r="R221" s="800"/>
      <c r="S221" s="800"/>
      <c r="T221" s="800"/>
      <c r="U221" s="800"/>
      <c r="V221" s="800"/>
      <c r="W221" s="800"/>
      <c r="X221" s="800"/>
      <c r="Y221" s="800"/>
      <c r="Z221" s="800"/>
      <c r="AA221" s="800"/>
      <c r="AB221" s="800"/>
      <c r="AC221" s="800"/>
      <c r="AD221" s="800"/>
      <c r="AE221" s="800"/>
      <c r="AF221" s="800"/>
      <c r="AG221" s="800"/>
      <c r="AH221" s="800"/>
      <c r="AI221" s="800"/>
      <c r="AJ221" s="800"/>
    </row>
    <row r="222" spans="1:46" ht="7.5" customHeight="1" thickBot="1">
      <c r="A222" s="466"/>
      <c r="B222" s="466"/>
      <c r="C222" s="467"/>
      <c r="D222" s="467"/>
      <c r="E222" s="467"/>
      <c r="F222" s="467"/>
      <c r="G222" s="467"/>
      <c r="H222" s="467"/>
      <c r="I222" s="467"/>
      <c r="J222" s="467"/>
      <c r="K222" s="467"/>
      <c r="L222" s="467"/>
      <c r="M222" s="467"/>
      <c r="N222" s="467"/>
      <c r="O222" s="467"/>
      <c r="P222" s="467"/>
      <c r="Q222" s="467"/>
      <c r="R222" s="467"/>
      <c r="S222" s="467"/>
      <c r="T222" s="467"/>
      <c r="U222" s="467"/>
      <c r="V222" s="467"/>
      <c r="W222" s="467"/>
      <c r="X222" s="467"/>
      <c r="Y222" s="467"/>
      <c r="Z222" s="467"/>
      <c r="AA222" s="467"/>
      <c r="AB222" s="467"/>
      <c r="AC222" s="467"/>
      <c r="AD222" s="467"/>
      <c r="AE222" s="467"/>
      <c r="AF222" s="467"/>
      <c r="AG222" s="467"/>
      <c r="AH222" s="467"/>
      <c r="AI222" s="467"/>
      <c r="AJ222" s="468"/>
    </row>
    <row r="223" spans="1:46" ht="1.5" customHeight="1">
      <c r="A223" s="469"/>
      <c r="B223" s="470"/>
      <c r="C223" s="470"/>
      <c r="D223" s="470"/>
      <c r="E223" s="470"/>
      <c r="F223" s="470"/>
      <c r="G223" s="470"/>
      <c r="H223" s="470"/>
      <c r="I223" s="470"/>
      <c r="J223" s="470"/>
      <c r="K223" s="470"/>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1"/>
    </row>
    <row r="224" spans="1:46" ht="31.5" customHeight="1">
      <c r="A224" s="472"/>
      <c r="B224" s="954" t="s">
        <v>253</v>
      </c>
      <c r="C224" s="954"/>
      <c r="D224" s="954"/>
      <c r="E224" s="954"/>
      <c r="F224" s="954"/>
      <c r="G224" s="954"/>
      <c r="H224" s="954"/>
      <c r="I224" s="954"/>
      <c r="J224" s="954"/>
      <c r="K224" s="954"/>
      <c r="L224" s="954"/>
      <c r="M224" s="954"/>
      <c r="N224" s="954"/>
      <c r="O224" s="954"/>
      <c r="P224" s="954"/>
      <c r="Q224" s="954"/>
      <c r="R224" s="954"/>
      <c r="S224" s="954"/>
      <c r="T224" s="954"/>
      <c r="U224" s="954"/>
      <c r="V224" s="954"/>
      <c r="W224" s="954"/>
      <c r="X224" s="954"/>
      <c r="Y224" s="954"/>
      <c r="Z224" s="954"/>
      <c r="AA224" s="954"/>
      <c r="AB224" s="954"/>
      <c r="AC224" s="954"/>
      <c r="AD224" s="954"/>
      <c r="AE224" s="954"/>
      <c r="AF224" s="954"/>
      <c r="AG224" s="954"/>
      <c r="AH224" s="954"/>
      <c r="AI224" s="954"/>
      <c r="AJ224" s="473"/>
    </row>
    <row r="225" spans="1:36" ht="4.5" customHeight="1">
      <c r="A225" s="472"/>
      <c r="B225" s="187"/>
      <c r="C225" s="448"/>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8"/>
      <c r="AD225" s="448"/>
      <c r="AE225" s="448"/>
      <c r="AF225" s="448"/>
      <c r="AG225" s="448"/>
      <c r="AH225" s="448"/>
      <c r="AI225" s="448"/>
      <c r="AJ225" s="473"/>
    </row>
    <row r="226" spans="1:36" s="477" customFormat="1" ht="13.5" customHeight="1">
      <c r="A226" s="474"/>
      <c r="B226" s="475" t="s">
        <v>19</v>
      </c>
      <c r="C226" s="475"/>
      <c r="D226" s="955"/>
      <c r="E226" s="956"/>
      <c r="F226" s="475" t="s">
        <v>5</v>
      </c>
      <c r="G226" s="955"/>
      <c r="H226" s="956"/>
      <c r="I226" s="475" t="s">
        <v>4</v>
      </c>
      <c r="J226" s="955"/>
      <c r="K226" s="956"/>
      <c r="L226" s="475" t="s">
        <v>3</v>
      </c>
      <c r="M226" s="476"/>
      <c r="N226" s="957" t="s">
        <v>6</v>
      </c>
      <c r="O226" s="957"/>
      <c r="P226" s="957"/>
      <c r="Q226" s="958" t="str">
        <f>IF(G10="","",G10)</f>
        <v/>
      </c>
      <c r="R226" s="958"/>
      <c r="S226" s="958"/>
      <c r="T226" s="958"/>
      <c r="U226" s="958"/>
      <c r="V226" s="958"/>
      <c r="W226" s="958"/>
      <c r="X226" s="958"/>
      <c r="Y226" s="958"/>
      <c r="Z226" s="958"/>
      <c r="AA226" s="958"/>
      <c r="AB226" s="958"/>
      <c r="AC226" s="958"/>
      <c r="AD226" s="958"/>
      <c r="AE226" s="958"/>
      <c r="AF226" s="958"/>
      <c r="AG226" s="958"/>
      <c r="AH226" s="958"/>
      <c r="AI226" s="958"/>
      <c r="AJ226" s="959"/>
    </row>
    <row r="227" spans="1:36" s="477" customFormat="1" ht="13.5" customHeight="1">
      <c r="A227" s="478"/>
      <c r="B227" s="479"/>
      <c r="C227" s="480"/>
      <c r="D227" s="480"/>
      <c r="E227" s="480"/>
      <c r="F227" s="480"/>
      <c r="G227" s="480"/>
      <c r="H227" s="480"/>
      <c r="I227" s="480"/>
      <c r="J227" s="480"/>
      <c r="K227" s="480"/>
      <c r="L227" s="480"/>
      <c r="M227" s="480"/>
      <c r="N227" s="948" t="s">
        <v>82</v>
      </c>
      <c r="O227" s="948"/>
      <c r="P227" s="948"/>
      <c r="Q227" s="949" t="s">
        <v>83</v>
      </c>
      <c r="R227" s="949"/>
      <c r="S227" s="950"/>
      <c r="T227" s="950"/>
      <c r="U227" s="950"/>
      <c r="V227" s="950"/>
      <c r="W227" s="950"/>
      <c r="X227" s="951" t="s">
        <v>84</v>
      </c>
      <c r="Y227" s="951"/>
      <c r="Z227" s="950"/>
      <c r="AA227" s="950"/>
      <c r="AB227" s="950"/>
      <c r="AC227" s="950"/>
      <c r="AD227" s="950"/>
      <c r="AE227" s="950"/>
      <c r="AF227" s="950"/>
      <c r="AG227" s="950"/>
      <c r="AH227" s="950"/>
      <c r="AI227" s="952"/>
      <c r="AJ227" s="953"/>
    </row>
    <row r="228" spans="1:36" s="477" customFormat="1" ht="4.5" customHeight="1" thickBot="1">
      <c r="A228" s="481"/>
      <c r="B228" s="482"/>
      <c r="C228" s="483"/>
      <c r="D228" s="483"/>
      <c r="E228" s="483"/>
      <c r="F228" s="483"/>
      <c r="G228" s="483"/>
      <c r="H228" s="483"/>
      <c r="I228" s="483"/>
      <c r="J228" s="483"/>
      <c r="K228" s="483"/>
      <c r="L228" s="483"/>
      <c r="M228" s="483"/>
      <c r="N228" s="483"/>
      <c r="O228" s="483"/>
      <c r="P228" s="482"/>
      <c r="Q228" s="484"/>
      <c r="R228" s="485"/>
      <c r="S228" s="485"/>
      <c r="T228" s="485"/>
      <c r="U228" s="485"/>
      <c r="V228" s="485"/>
      <c r="W228" s="486"/>
      <c r="X228" s="486"/>
      <c r="Y228" s="486"/>
      <c r="Z228" s="486"/>
      <c r="AA228" s="486"/>
      <c r="AB228" s="486"/>
      <c r="AC228" s="486"/>
      <c r="AD228" s="486"/>
      <c r="AE228" s="486"/>
      <c r="AF228" s="486"/>
      <c r="AG228" s="486"/>
      <c r="AH228" s="486"/>
      <c r="AI228" s="487"/>
      <c r="AJ228" s="488"/>
    </row>
    <row r="229" spans="1:36" ht="13.5" customHeight="1">
      <c r="A229" s="489"/>
      <c r="B229" s="248"/>
      <c r="C229" s="476"/>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476"/>
      <c r="AE229" s="476"/>
      <c r="AF229" s="476"/>
      <c r="AG229" s="476"/>
      <c r="AH229" s="476"/>
      <c r="AI229" s="476"/>
      <c r="AJ229" s="490"/>
    </row>
    <row r="230" spans="1:36">
      <c r="B230" s="475"/>
    </row>
    <row r="231" spans="1:36" ht="17.25">
      <c r="A231" s="491"/>
      <c r="B231" s="62"/>
      <c r="C231" s="49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491"/>
      <c r="AG231" s="491"/>
      <c r="AH231" s="491"/>
      <c r="AI231" s="491"/>
      <c r="AJ231" s="491"/>
    </row>
    <row r="232" spans="1:36">
      <c r="A232" s="493"/>
      <c r="B232" s="491" t="s">
        <v>16</v>
      </c>
      <c r="C232" s="493"/>
      <c r="D232" s="493"/>
      <c r="E232" s="493"/>
      <c r="F232" s="493"/>
      <c r="G232" s="493"/>
      <c r="H232" s="493"/>
      <c r="I232" s="493"/>
      <c r="J232" s="493"/>
      <c r="K232" s="493"/>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row>
    <row r="233" spans="1:36">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row>
    <row r="234" spans="1:36">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row>
    <row r="235" spans="1:36">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row>
    <row r="236" spans="1:36">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row>
    <row r="237" spans="1:36">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row>
    <row r="238" spans="1:36">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row>
    <row r="239" spans="1:36">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row>
    <row r="240" spans="1:36">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row>
    <row r="241" spans="1:36">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row>
    <row r="242" spans="1:36">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row>
    <row r="243" spans="1:36">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row>
    <row r="244" spans="1:36">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row>
    <row r="245" spans="1:36">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row>
    <row r="246" spans="1:36">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row>
    <row r="247" spans="1:36">
      <c r="A247" s="493"/>
      <c r="B247" s="493"/>
      <c r="C247" s="493"/>
      <c r="D247" s="493"/>
      <c r="E247" s="493"/>
      <c r="F247" s="493"/>
      <c r="G247" s="493"/>
      <c r="H247" s="493"/>
      <c r="I247" s="493"/>
      <c r="J247" s="493"/>
      <c r="K247" s="493"/>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row>
    <row r="248" spans="1:36">
      <c r="A248" s="493"/>
      <c r="B248" s="493"/>
      <c r="C248" s="493"/>
      <c r="D248" s="493"/>
      <c r="E248" s="493"/>
      <c r="F248" s="493"/>
      <c r="G248" s="493"/>
      <c r="H248" s="493"/>
      <c r="I248" s="493"/>
      <c r="J248" s="493"/>
      <c r="K248" s="493"/>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row>
    <row r="249" spans="1:36">
      <c r="A249" s="493"/>
      <c r="B249" s="493"/>
      <c r="C249" s="493"/>
      <c r="D249" s="493"/>
      <c r="E249" s="493"/>
      <c r="F249" s="493"/>
      <c r="G249" s="493"/>
      <c r="H249" s="493"/>
      <c r="I249" s="493"/>
      <c r="J249" s="493"/>
      <c r="K249" s="493"/>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row>
    <row r="250" spans="1:36">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row>
    <row r="251" spans="1:36">
      <c r="A251" s="493"/>
      <c r="B251" s="493"/>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row>
    <row r="252" spans="1:36">
      <c r="A252" s="493"/>
      <c r="B252" s="493"/>
      <c r="C252" s="493"/>
      <c r="D252" s="493"/>
      <c r="E252" s="493"/>
      <c r="F252" s="493"/>
      <c r="G252" s="493"/>
      <c r="H252" s="493"/>
      <c r="I252" s="493"/>
      <c r="J252" s="493"/>
      <c r="K252" s="493"/>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row>
    <row r="253" spans="1:36">
      <c r="A253" s="493"/>
      <c r="B253" s="493"/>
      <c r="C253" s="493"/>
      <c r="D253" s="493"/>
      <c r="E253" s="493"/>
      <c r="F253" s="493"/>
      <c r="G253" s="493"/>
      <c r="H253" s="493"/>
      <c r="I253" s="493"/>
      <c r="J253" s="493"/>
      <c r="K253" s="493"/>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row>
    <row r="254" spans="1:36">
      <c r="A254" s="493"/>
      <c r="B254" s="493"/>
      <c r="C254" s="493"/>
      <c r="D254" s="493"/>
      <c r="E254" s="493"/>
      <c r="F254" s="493"/>
      <c r="G254" s="493"/>
      <c r="H254" s="493"/>
      <c r="I254" s="493"/>
      <c r="J254" s="493"/>
      <c r="K254" s="493"/>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row>
    <row r="255" spans="1:36">
      <c r="A255" s="493"/>
      <c r="B255" s="493"/>
      <c r="C255" s="493"/>
      <c r="D255" s="493"/>
      <c r="E255" s="493"/>
      <c r="F255" s="493"/>
      <c r="G255" s="493"/>
      <c r="H255" s="493"/>
      <c r="I255" s="493"/>
      <c r="J255" s="493"/>
      <c r="K255" s="493"/>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row>
    <row r="256" spans="1:36">
      <c r="A256" s="493"/>
      <c r="B256" s="493"/>
      <c r="C256" s="493"/>
      <c r="D256" s="493"/>
      <c r="E256" s="493"/>
      <c r="F256" s="493"/>
      <c r="G256" s="493"/>
      <c r="H256" s="493"/>
      <c r="I256" s="493"/>
      <c r="J256" s="493"/>
      <c r="K256" s="493"/>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row>
    <row r="257" spans="1:36">
      <c r="A257" s="493"/>
      <c r="B257" s="493"/>
      <c r="C257" s="493"/>
      <c r="D257" s="493"/>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row>
    <row r="258" spans="1:36">
      <c r="A258" s="493"/>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row>
    <row r="259" spans="1:36">
      <c r="A259" s="493"/>
      <c r="B259" s="493"/>
      <c r="C259" s="493"/>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row>
    <row r="260" spans="1:36">
      <c r="A260" s="493"/>
      <c r="B260" s="493"/>
      <c r="C260" s="493"/>
      <c r="D260" s="493"/>
      <c r="E260" s="493"/>
      <c r="F260" s="493"/>
      <c r="G260" s="493"/>
      <c r="H260" s="493"/>
      <c r="I260" s="493"/>
      <c r="J260" s="493"/>
      <c r="K260" s="493"/>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row>
    <row r="261" spans="1:36">
      <c r="A261" s="493"/>
      <c r="B261" s="493"/>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row>
    <row r="262" spans="1:36">
      <c r="A262" s="493"/>
      <c r="B262" s="493"/>
      <c r="C262" s="493"/>
      <c r="D262" s="493"/>
      <c r="E262" s="493"/>
      <c r="F262" s="493"/>
      <c r="G262" s="493"/>
      <c r="H262" s="493"/>
      <c r="I262" s="493"/>
      <c r="J262" s="493"/>
      <c r="K262" s="493"/>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row>
    <row r="263" spans="1:36">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row>
    <row r="264" spans="1:36">
      <c r="A264" s="493"/>
      <c r="B264" s="493"/>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row>
    <row r="265" spans="1:36">
      <c r="A265" s="493"/>
      <c r="B265" s="493"/>
      <c r="C265" s="493"/>
      <c r="D265" s="493"/>
      <c r="E265" s="493"/>
      <c r="F265" s="493"/>
      <c r="G265" s="493"/>
      <c r="H265" s="493"/>
      <c r="I265" s="493"/>
      <c r="J265" s="493"/>
      <c r="K265" s="493"/>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row>
    <row r="266" spans="1:36">
      <c r="A266" s="493"/>
      <c r="B266" s="493"/>
      <c r="C266" s="493"/>
      <c r="D266" s="493"/>
      <c r="E266" s="493"/>
      <c r="F266" s="493"/>
      <c r="G266" s="493"/>
      <c r="H266" s="493"/>
      <c r="I266" s="493"/>
      <c r="J266" s="493"/>
      <c r="K266" s="493"/>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row>
    <row r="267" spans="1:36">
      <c r="A267" s="493"/>
      <c r="B267" s="493"/>
      <c r="C267" s="493"/>
      <c r="D267" s="493"/>
      <c r="E267" s="493"/>
      <c r="F267" s="493"/>
      <c r="G267" s="493"/>
      <c r="H267" s="493"/>
      <c r="I267" s="493"/>
      <c r="J267" s="493"/>
      <c r="K267" s="493"/>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row>
    <row r="268" spans="1:36">
      <c r="A268" s="493"/>
      <c r="B268" s="493"/>
      <c r="C268" s="493"/>
      <c r="D268" s="493"/>
      <c r="E268" s="493"/>
      <c r="F268" s="493"/>
      <c r="G268" s="493"/>
      <c r="H268" s="493"/>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row>
    <row r="269" spans="1:36">
      <c r="A269" s="493"/>
      <c r="B269" s="493"/>
      <c r="C269" s="493"/>
      <c r="D269" s="493"/>
      <c r="E269" s="493"/>
      <c r="F269" s="493"/>
      <c r="G269" s="493"/>
      <c r="H269" s="493"/>
      <c r="I269" s="493"/>
      <c r="J269" s="493"/>
      <c r="K269" s="493"/>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row>
    <row r="270" spans="1:36">
      <c r="A270" s="493"/>
      <c r="B270" s="493"/>
      <c r="C270" s="493"/>
      <c r="D270" s="493"/>
      <c r="E270" s="493"/>
      <c r="F270" s="493"/>
      <c r="G270" s="493"/>
      <c r="H270" s="493"/>
      <c r="I270" s="493"/>
      <c r="J270" s="493"/>
      <c r="K270" s="493"/>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row>
    <row r="271" spans="1:36">
      <c r="A271" s="493"/>
      <c r="B271" s="493"/>
      <c r="C271" s="493"/>
      <c r="D271" s="493"/>
      <c r="E271" s="493"/>
      <c r="F271" s="493"/>
      <c r="G271" s="493"/>
      <c r="H271" s="493"/>
      <c r="I271" s="493"/>
      <c r="J271" s="493"/>
      <c r="K271" s="493"/>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row>
    <row r="272" spans="1:36">
      <c r="A272" s="493"/>
      <c r="B272" s="493"/>
      <c r="C272" s="493"/>
      <c r="D272" s="493"/>
      <c r="E272" s="493"/>
      <c r="F272" s="493"/>
      <c r="G272" s="493"/>
      <c r="H272" s="493"/>
      <c r="I272" s="493"/>
      <c r="J272" s="493"/>
      <c r="K272" s="493"/>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row>
    <row r="273" spans="1:36">
      <c r="A273" s="493"/>
      <c r="B273" s="493"/>
      <c r="C273" s="493"/>
      <c r="D273" s="493"/>
      <c r="E273" s="493"/>
      <c r="F273" s="493"/>
      <c r="G273" s="493"/>
      <c r="H273" s="493"/>
      <c r="I273" s="493"/>
      <c r="J273" s="493"/>
      <c r="K273" s="493"/>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row>
    <row r="274" spans="1:36">
      <c r="A274" s="493"/>
      <c r="B274" s="493"/>
      <c r="C274" s="493"/>
      <c r="D274" s="493"/>
      <c r="E274" s="493"/>
      <c r="F274" s="493"/>
      <c r="G274" s="493"/>
      <c r="H274" s="493"/>
      <c r="I274" s="493"/>
      <c r="J274" s="493"/>
      <c r="K274" s="493"/>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row>
    <row r="275" spans="1:36">
      <c r="A275" s="493"/>
      <c r="B275" s="493"/>
      <c r="C275" s="493"/>
      <c r="D275" s="493"/>
      <c r="E275" s="493"/>
      <c r="F275" s="493"/>
      <c r="G275" s="493"/>
      <c r="H275" s="493"/>
      <c r="I275" s="493"/>
      <c r="J275" s="493"/>
      <c r="K275" s="493"/>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row>
    <row r="276" spans="1:36">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row>
    <row r="277" spans="1:36">
      <c r="A277" s="493"/>
      <c r="B277" s="493"/>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row>
    <row r="278" spans="1:36">
      <c r="A278" s="493"/>
      <c r="B278" s="493"/>
      <c r="C278" s="493"/>
      <c r="D278" s="493"/>
      <c r="E278" s="493"/>
      <c r="F278" s="493"/>
      <c r="G278" s="493"/>
      <c r="H278" s="493"/>
      <c r="I278" s="493"/>
      <c r="J278" s="493"/>
      <c r="K278" s="493"/>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row>
    <row r="279" spans="1:36">
      <c r="A279" s="493"/>
      <c r="B279" s="493"/>
      <c r="C279" s="493"/>
      <c r="D279" s="493"/>
      <c r="E279" s="493"/>
      <c r="F279" s="493"/>
      <c r="G279" s="493"/>
      <c r="H279" s="493"/>
      <c r="I279" s="493"/>
      <c r="J279" s="493"/>
      <c r="K279" s="493"/>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row>
    <row r="280" spans="1:36">
      <c r="A280" s="493"/>
      <c r="B280" s="493"/>
      <c r="C280" s="493"/>
      <c r="D280" s="493"/>
      <c r="E280" s="493"/>
      <c r="F280" s="493"/>
      <c r="G280" s="493"/>
      <c r="H280" s="493"/>
      <c r="I280" s="493"/>
      <c r="J280" s="493"/>
      <c r="K280" s="493"/>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row>
    <row r="281" spans="1:36">
      <c r="A281" s="493"/>
      <c r="B281" s="493"/>
      <c r="C281" s="493"/>
      <c r="D281" s="493"/>
      <c r="E281" s="493"/>
      <c r="F281" s="493"/>
      <c r="G281" s="493"/>
      <c r="H281" s="493"/>
      <c r="I281" s="493"/>
      <c r="J281" s="493"/>
      <c r="K281" s="493"/>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row>
    <row r="282" spans="1:36">
      <c r="A282" s="493"/>
      <c r="B282" s="493"/>
      <c r="C282" s="493"/>
      <c r="D282" s="493"/>
      <c r="E282" s="493"/>
      <c r="F282" s="493"/>
      <c r="G282" s="493"/>
      <c r="H282" s="493"/>
      <c r="I282" s="493"/>
      <c r="J282" s="493"/>
      <c r="K282" s="493"/>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row>
    <row r="283" spans="1:36">
      <c r="A283" s="493"/>
      <c r="B283" s="493"/>
      <c r="C283" s="493"/>
      <c r="D283" s="493"/>
      <c r="E283" s="493"/>
      <c r="F283" s="493"/>
      <c r="G283" s="493"/>
      <c r="H283" s="493"/>
      <c r="I283" s="493"/>
      <c r="J283" s="493"/>
      <c r="K283" s="493"/>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row>
    <row r="284" spans="1:36">
      <c r="A284" s="493"/>
      <c r="B284" s="493"/>
      <c r="C284" s="493"/>
      <c r="D284" s="493"/>
      <c r="E284" s="493"/>
      <c r="F284" s="493"/>
      <c r="G284" s="493"/>
      <c r="H284" s="493"/>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row>
    <row r="285" spans="1:36">
      <c r="A285" s="493"/>
      <c r="B285" s="493"/>
      <c r="C285" s="493"/>
      <c r="D285" s="493"/>
      <c r="E285" s="493"/>
      <c r="F285" s="493"/>
      <c r="G285" s="493"/>
      <c r="H285" s="493"/>
      <c r="I285" s="493"/>
      <c r="J285" s="493"/>
      <c r="K285" s="493"/>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row>
    <row r="286" spans="1:36">
      <c r="A286" s="493"/>
      <c r="B286" s="493"/>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A288" s="493"/>
      <c r="B288" s="493"/>
      <c r="C288" s="493"/>
      <c r="D288" s="493"/>
      <c r="E288" s="493"/>
      <c r="F288" s="493"/>
      <c r="G288" s="493"/>
      <c r="H288" s="493"/>
      <c r="I288" s="493"/>
      <c r="J288" s="493"/>
      <c r="K288" s="493"/>
      <c r="L288" s="493"/>
      <c r="M288" s="493"/>
      <c r="N288" s="493"/>
      <c r="O288" s="493"/>
      <c r="P288" s="493"/>
      <c r="Q288" s="493"/>
      <c r="R288" s="493"/>
      <c r="S288" s="493"/>
      <c r="T288" s="493"/>
      <c r="U288" s="493"/>
      <c r="V288" s="493"/>
      <c r="W288" s="493"/>
      <c r="X288" s="493"/>
      <c r="Y288" s="493"/>
      <c r="Z288" s="493"/>
      <c r="AA288" s="493"/>
      <c r="AB288" s="493"/>
      <c r="AC288" s="493"/>
      <c r="AD288" s="493"/>
      <c r="AE288" s="493"/>
      <c r="AF288" s="493"/>
      <c r="AG288" s="493"/>
      <c r="AH288" s="493"/>
      <c r="AI288" s="493"/>
      <c r="AJ288" s="493"/>
    </row>
    <row r="289" spans="1:36">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row>
    <row r="290" spans="1:36">
      <c r="A290" s="493"/>
      <c r="B290" s="493"/>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row>
    <row r="291" spans="1:36">
      <c r="A291" s="491"/>
      <c r="B291" s="493"/>
      <c r="C291" s="49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1"/>
      <c r="AF291" s="491"/>
      <c r="AG291" s="491"/>
      <c r="AH291" s="491"/>
      <c r="AI291" s="491"/>
      <c r="AJ291" s="491"/>
    </row>
    <row r="292" spans="1:36">
      <c r="A292" s="491"/>
      <c r="B292" s="491"/>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row>
    <row r="293" spans="1:36">
      <c r="B293" s="491"/>
    </row>
  </sheetData>
  <sheetProtection formatCells="0" formatColumns="0" formatRows="0" insertColumns="0" insertRows="0" autoFilter="0"/>
  <mergeCells count="277">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47:AJ106 A121:AJ133 A200:AJ207">
    <cfRule type="expression" dxfId="1" priority="6">
      <formula>AND($AL$20=TRUE,$AM$20=FALSE)</formula>
    </cfRule>
  </conditionalFormatting>
  <conditionalFormatting sqref="A27:AJ44">
    <cfRule type="expression" dxfId="0" priority="5">
      <formula>$AM$20=TRUE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AG1" sqref="AG1"/>
    </sheetView>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499" t="s">
        <v>461</v>
      </c>
      <c r="G1" s="59" t="s">
        <v>328</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0"/>
      <c r="AB2" s="500"/>
      <c r="AC2" s="500"/>
      <c r="AD2" s="500"/>
      <c r="AE2" s="500"/>
      <c r="AF2" s="500"/>
      <c r="AG2" s="500"/>
    </row>
    <row r="3" spans="1:33" ht="27" customHeight="1" thickBot="1">
      <c r="A3" s="1038" t="s">
        <v>6</v>
      </c>
      <c r="B3" s="1038"/>
      <c r="C3" s="1039"/>
      <c r="D3" s="1035" t="str">
        <f>IF(基本情報入力シート!M16="","",基本情報入力シート!M16)</f>
        <v/>
      </c>
      <c r="E3" s="1036"/>
      <c r="F3" s="1036"/>
      <c r="G3" s="1036"/>
      <c r="H3" s="1036"/>
      <c r="I3" s="1036"/>
      <c r="J3" s="1036"/>
      <c r="K3" s="1036"/>
      <c r="L3" s="1036"/>
      <c r="M3" s="1036"/>
      <c r="N3" s="1036"/>
      <c r="O3" s="1037"/>
      <c r="P3" s="501"/>
      <c r="Q3" s="502"/>
      <c r="U3" s="502"/>
    </row>
    <row r="4" spans="1:33" ht="21" customHeight="1" thickBot="1">
      <c r="A4" s="503"/>
      <c r="B4" s="503"/>
      <c r="C4" s="503"/>
      <c r="D4" s="504"/>
      <c r="E4" s="504"/>
      <c r="F4" s="504"/>
      <c r="G4" s="504"/>
      <c r="H4" s="504"/>
      <c r="I4" s="504"/>
      <c r="J4" s="504"/>
      <c r="K4" s="504"/>
      <c r="L4" s="504"/>
      <c r="M4" s="504"/>
      <c r="N4" s="504"/>
      <c r="O4" s="504"/>
      <c r="P4" s="504"/>
      <c r="Q4" s="502"/>
      <c r="U4" s="502"/>
    </row>
    <row r="5" spans="1:33" ht="27.75" customHeight="1" thickBot="1">
      <c r="A5" s="1058" t="s">
        <v>329</v>
      </c>
      <c r="B5" s="1059"/>
      <c r="C5" s="1059"/>
      <c r="D5" s="1059"/>
      <c r="E5" s="1059"/>
      <c r="F5" s="1059"/>
      <c r="G5" s="1059"/>
      <c r="H5" s="1059"/>
      <c r="I5" s="1059"/>
      <c r="J5" s="1059"/>
      <c r="K5" s="1059"/>
      <c r="L5" s="1059"/>
      <c r="M5" s="1059"/>
      <c r="N5" s="1059"/>
      <c r="O5" s="505">
        <f>SUM(AG12:AG111)</f>
        <v>0</v>
      </c>
      <c r="P5" s="504"/>
      <c r="Q5" s="502"/>
      <c r="U5" s="502"/>
    </row>
    <row r="6" spans="1:33" ht="21" customHeight="1" thickBot="1">
      <c r="Q6" s="110"/>
      <c r="AG6" s="506"/>
    </row>
    <row r="7" spans="1:33" ht="18" customHeight="1">
      <c r="A7" s="1042"/>
      <c r="B7" s="1044" t="s">
        <v>331</v>
      </c>
      <c r="C7" s="1045"/>
      <c r="D7" s="1045"/>
      <c r="E7" s="1045"/>
      <c r="F7" s="1045"/>
      <c r="G7" s="1045"/>
      <c r="H7" s="1045"/>
      <c r="I7" s="1045"/>
      <c r="J7" s="1045"/>
      <c r="K7" s="1046"/>
      <c r="L7" s="1050" t="s">
        <v>96</v>
      </c>
      <c r="M7" s="1060" t="s">
        <v>172</v>
      </c>
      <c r="N7" s="1061"/>
      <c r="O7" s="1052" t="s">
        <v>110</v>
      </c>
      <c r="P7" s="1054" t="s">
        <v>56</v>
      </c>
      <c r="Q7" s="1056" t="s">
        <v>383</v>
      </c>
      <c r="R7" s="507" t="s">
        <v>304</v>
      </c>
      <c r="S7" s="508"/>
      <c r="T7" s="508"/>
      <c r="U7" s="508"/>
      <c r="V7" s="508"/>
      <c r="W7" s="508"/>
      <c r="X7" s="508"/>
      <c r="Y7" s="508"/>
      <c r="Z7" s="508"/>
      <c r="AA7" s="508"/>
      <c r="AB7" s="508"/>
      <c r="AC7" s="508"/>
      <c r="AD7" s="508"/>
      <c r="AE7" s="508"/>
      <c r="AF7" s="508"/>
      <c r="AG7" s="509"/>
    </row>
    <row r="8" spans="1:33" ht="14.25">
      <c r="A8" s="1043"/>
      <c r="B8" s="1047"/>
      <c r="C8" s="1048"/>
      <c r="D8" s="1048"/>
      <c r="E8" s="1048"/>
      <c r="F8" s="1048"/>
      <c r="G8" s="1048"/>
      <c r="H8" s="1048"/>
      <c r="I8" s="1048"/>
      <c r="J8" s="1048"/>
      <c r="K8" s="1049"/>
      <c r="L8" s="1051"/>
      <c r="M8" s="1062"/>
      <c r="N8" s="1063"/>
      <c r="O8" s="1053"/>
      <c r="P8" s="1055"/>
      <c r="Q8" s="1057"/>
      <c r="R8" s="510"/>
      <c r="S8" s="1040" t="s">
        <v>74</v>
      </c>
      <c r="T8" s="1041"/>
      <c r="U8" s="1066" t="s">
        <v>75</v>
      </c>
      <c r="V8" s="1067"/>
      <c r="W8" s="1067"/>
      <c r="X8" s="1067"/>
      <c r="Y8" s="1067"/>
      <c r="Z8" s="1067"/>
      <c r="AA8" s="1067"/>
      <c r="AB8" s="1067"/>
      <c r="AC8" s="1067"/>
      <c r="AD8" s="1067"/>
      <c r="AE8" s="1067"/>
      <c r="AF8" s="1068"/>
      <c r="AG8" s="511" t="s">
        <v>77</v>
      </c>
    </row>
    <row r="9" spans="1:33" ht="13.5" customHeight="1">
      <c r="A9" s="1043"/>
      <c r="B9" s="1047"/>
      <c r="C9" s="1048"/>
      <c r="D9" s="1048"/>
      <c r="E9" s="1048"/>
      <c r="F9" s="1048"/>
      <c r="G9" s="1048"/>
      <c r="H9" s="1048"/>
      <c r="I9" s="1048"/>
      <c r="J9" s="1048"/>
      <c r="K9" s="1049"/>
      <c r="L9" s="1051"/>
      <c r="M9" s="1064"/>
      <c r="N9" s="1065"/>
      <c r="O9" s="1053"/>
      <c r="P9" s="1055"/>
      <c r="Q9" s="1057"/>
      <c r="R9" s="1071" t="s">
        <v>71</v>
      </c>
      <c r="S9" s="1072" t="s">
        <v>330</v>
      </c>
      <c r="T9" s="1075" t="s">
        <v>378</v>
      </c>
      <c r="U9" s="1060" t="s">
        <v>379</v>
      </c>
      <c r="V9" s="1069"/>
      <c r="W9" s="1069"/>
      <c r="X9" s="1069"/>
      <c r="Y9" s="1069"/>
      <c r="Z9" s="1069"/>
      <c r="AA9" s="1069"/>
      <c r="AB9" s="1069"/>
      <c r="AC9" s="1069"/>
      <c r="AD9" s="1069"/>
      <c r="AE9" s="1069"/>
      <c r="AF9" s="1061"/>
      <c r="AG9" s="1074" t="s">
        <v>377</v>
      </c>
    </row>
    <row r="10" spans="1:33" ht="120" customHeight="1">
      <c r="A10" s="1043"/>
      <c r="B10" s="1047"/>
      <c r="C10" s="1048"/>
      <c r="D10" s="1048"/>
      <c r="E10" s="1048"/>
      <c r="F10" s="1048"/>
      <c r="G10" s="1048"/>
      <c r="H10" s="1048"/>
      <c r="I10" s="1048"/>
      <c r="J10" s="1048"/>
      <c r="K10" s="1049"/>
      <c r="L10" s="1051"/>
      <c r="M10" s="513" t="s">
        <v>173</v>
      </c>
      <c r="N10" s="513" t="s">
        <v>174</v>
      </c>
      <c r="O10" s="1053"/>
      <c r="P10" s="1055"/>
      <c r="Q10" s="1057"/>
      <c r="R10" s="1071"/>
      <c r="S10" s="1073"/>
      <c r="T10" s="1076"/>
      <c r="U10" s="1062"/>
      <c r="V10" s="1070"/>
      <c r="W10" s="1070"/>
      <c r="X10" s="1070"/>
      <c r="Y10" s="1070"/>
      <c r="Z10" s="1070"/>
      <c r="AA10" s="1070"/>
      <c r="AB10" s="1070"/>
      <c r="AC10" s="1070"/>
      <c r="AD10" s="1070"/>
      <c r="AE10" s="1070"/>
      <c r="AF10" s="1063"/>
      <c r="AG10" s="1074"/>
    </row>
    <row r="11" spans="1:33" ht="14.25">
      <c r="A11" s="514"/>
      <c r="B11" s="515"/>
      <c r="C11" s="516"/>
      <c r="D11" s="516"/>
      <c r="E11" s="516"/>
      <c r="F11" s="516"/>
      <c r="G11" s="516"/>
      <c r="H11" s="516"/>
      <c r="I11" s="516"/>
      <c r="J11" s="516"/>
      <c r="K11" s="517"/>
      <c r="L11" s="518"/>
      <c r="M11" s="518"/>
      <c r="N11" s="518"/>
      <c r="O11" s="519"/>
      <c r="P11" s="520"/>
      <c r="Q11" s="521"/>
      <c r="R11" s="523"/>
      <c r="S11" s="524"/>
      <c r="T11" s="525"/>
      <c r="U11" s="526"/>
      <c r="V11" s="527"/>
      <c r="W11" s="527"/>
      <c r="X11" s="527"/>
      <c r="Y11" s="527"/>
      <c r="Z11" s="527"/>
      <c r="AA11" s="527"/>
      <c r="AB11" s="527"/>
      <c r="AC11" s="527"/>
      <c r="AD11" s="527"/>
      <c r="AE11" s="527"/>
      <c r="AF11" s="527"/>
      <c r="AG11" s="522"/>
    </row>
    <row r="12" spans="1:33" ht="36.75" customHeight="1">
      <c r="A12" s="528">
        <v>1</v>
      </c>
      <c r="B12" s="529" t="str">
        <f>IF(基本情報入力シート!C34="","",基本情報入力シート!C34)</f>
        <v/>
      </c>
      <c r="C12" s="530" t="str">
        <f>IF(基本情報入力シート!D34="","",基本情報入力シート!D34)</f>
        <v/>
      </c>
      <c r="D12" s="531" t="str">
        <f>IF(基本情報入力シート!E34="","",基本情報入力シート!E34)</f>
        <v/>
      </c>
      <c r="E12" s="531" t="str">
        <f>IF(基本情報入力シート!F34="","",基本情報入力シート!F34)</f>
        <v/>
      </c>
      <c r="F12" s="531" t="str">
        <f>IF(基本情報入力シート!G34="","",基本情報入力シート!G34)</f>
        <v/>
      </c>
      <c r="G12" s="531" t="str">
        <f>IF(基本情報入力シート!H34="","",基本情報入力シート!H34)</f>
        <v/>
      </c>
      <c r="H12" s="531" t="str">
        <f>IF(基本情報入力シート!I34="","",基本情報入力シート!I34)</f>
        <v/>
      </c>
      <c r="I12" s="531" t="str">
        <f>IF(基本情報入力シート!J34="","",基本情報入力シート!J34)</f>
        <v/>
      </c>
      <c r="J12" s="531" t="str">
        <f>IF(基本情報入力シート!K34="","",基本情報入力シート!K34)</f>
        <v/>
      </c>
      <c r="K12" s="532" t="str">
        <f>IF(基本情報入力シート!L34="","",基本情報入力シート!L34)</f>
        <v/>
      </c>
      <c r="L12" s="533" t="str">
        <f>IF(基本情報入力シート!M34="","",基本情報入力シート!M34)</f>
        <v/>
      </c>
      <c r="M12" s="533" t="str">
        <f>IF(基本情報入力シート!R34="","",基本情報入力シート!R34)</f>
        <v/>
      </c>
      <c r="N12" s="533" t="str">
        <f>IF(基本情報入力シート!W34="","",基本情報入力シート!W34)</f>
        <v/>
      </c>
      <c r="O12" s="528" t="str">
        <f>IF(基本情報入力シート!X34="","",基本情報入力シート!X34)</f>
        <v/>
      </c>
      <c r="P12" s="534" t="str">
        <f>IF(基本情報入力シート!Y34="","",基本情報入力シート!Y34)</f>
        <v/>
      </c>
      <c r="Q12" s="535" t="str">
        <f>IF(基本情報入力シート!AB34="","",基本情報入力シート!AB34)</f>
        <v/>
      </c>
      <c r="R12" s="536"/>
      <c r="S12" s="537"/>
      <c r="T12" s="560" t="str">
        <f>IF(P12="","",VLOOKUP(P12,【参考】数式用!$A$5:$H$34,MATCH(S12,【参考】数式用!$C$4:$E$4,0)+2,0))</f>
        <v/>
      </c>
      <c r="U12" s="104" t="s">
        <v>19</v>
      </c>
      <c r="V12" s="538"/>
      <c r="W12" s="101" t="s">
        <v>11</v>
      </c>
      <c r="X12" s="538"/>
      <c r="Y12" s="312" t="s">
        <v>73</v>
      </c>
      <c r="Z12" s="539"/>
      <c r="AA12" s="101" t="s">
        <v>11</v>
      </c>
      <c r="AB12" s="539"/>
      <c r="AC12" s="101" t="s">
        <v>15</v>
      </c>
      <c r="AD12" s="540" t="s">
        <v>30</v>
      </c>
      <c r="AE12" s="541" t="str">
        <f>IF(AND(V12&gt;=1,X12&gt;=1,Z12&gt;=1,AB12&gt;=1),(Z12*12+AB12)-(V12*12+X12)+1,"")</f>
        <v/>
      </c>
      <c r="AF12" s="542" t="s">
        <v>50</v>
      </c>
      <c r="AG12" s="543" t="str">
        <f>IFERROR(ROUNDDOWN(Q12*T12,0)*AE12,"")</f>
        <v/>
      </c>
    </row>
    <row r="13" spans="1:33" ht="36.75" customHeight="1">
      <c r="A13" s="528">
        <f>A12+1</f>
        <v>2</v>
      </c>
      <c r="B13" s="529" t="str">
        <f>IF(基本情報入力シート!C35="","",基本情報入力シート!C35)</f>
        <v/>
      </c>
      <c r="C13" s="530" t="str">
        <f>IF(基本情報入力シート!D35="","",基本情報入力シート!D35)</f>
        <v/>
      </c>
      <c r="D13" s="531" t="str">
        <f>IF(基本情報入力シート!E35="","",基本情報入力シート!E35)</f>
        <v/>
      </c>
      <c r="E13" s="531" t="str">
        <f>IF(基本情報入力シート!F35="","",基本情報入力シート!F35)</f>
        <v/>
      </c>
      <c r="F13" s="531" t="str">
        <f>IF(基本情報入力シート!G35="","",基本情報入力シート!G35)</f>
        <v/>
      </c>
      <c r="G13" s="531" t="str">
        <f>IF(基本情報入力シート!H35="","",基本情報入力シート!H35)</f>
        <v/>
      </c>
      <c r="H13" s="531" t="str">
        <f>IF(基本情報入力シート!I35="","",基本情報入力シート!I35)</f>
        <v/>
      </c>
      <c r="I13" s="531" t="str">
        <f>IF(基本情報入力シート!J35="","",基本情報入力シート!J35)</f>
        <v/>
      </c>
      <c r="J13" s="531" t="str">
        <f>IF(基本情報入力シート!K35="","",基本情報入力シート!K35)</f>
        <v/>
      </c>
      <c r="K13" s="532" t="str">
        <f>IF(基本情報入力シート!L35="","",基本情報入力シート!L35)</f>
        <v/>
      </c>
      <c r="L13" s="533" t="str">
        <f>IF(基本情報入力シート!M35="","",基本情報入力シート!M35)</f>
        <v/>
      </c>
      <c r="M13" s="533" t="str">
        <f>IF(基本情報入力シート!R35="","",基本情報入力シート!R35)</f>
        <v/>
      </c>
      <c r="N13" s="533" t="str">
        <f>IF(基本情報入力シート!W35="","",基本情報入力シート!W35)</f>
        <v/>
      </c>
      <c r="O13" s="528" t="str">
        <f>IF(基本情報入力シート!X35="","",基本情報入力シート!X35)</f>
        <v/>
      </c>
      <c r="P13" s="534" t="str">
        <f>IF(基本情報入力シート!Y35="","",基本情報入力シート!Y35)</f>
        <v/>
      </c>
      <c r="Q13" s="535" t="str">
        <f>IF(基本情報入力シート!AB35="","",基本情報入力シート!AB35)</f>
        <v/>
      </c>
      <c r="R13" s="536"/>
      <c r="S13" s="537"/>
      <c r="T13" s="560" t="str">
        <f>IF(P13="","",VLOOKUP(P13,【参考】数式用!$A$5:$H$34,MATCH(S13,【参考】数式用!$C$4:$E$4,0)+2,0))</f>
        <v/>
      </c>
      <c r="U13" s="104" t="s">
        <v>19</v>
      </c>
      <c r="V13" s="538"/>
      <c r="W13" s="101" t="s">
        <v>11</v>
      </c>
      <c r="X13" s="538"/>
      <c r="Y13" s="312" t="s">
        <v>73</v>
      </c>
      <c r="Z13" s="539"/>
      <c r="AA13" s="101" t="s">
        <v>11</v>
      </c>
      <c r="AB13" s="539"/>
      <c r="AC13" s="101" t="s">
        <v>15</v>
      </c>
      <c r="AD13" s="540" t="s">
        <v>30</v>
      </c>
      <c r="AE13" s="541" t="str">
        <f t="shared" ref="AE13:AE76" si="0">IF(AND(V13&gt;=1,X13&gt;=1,Z13&gt;=1,AB13&gt;=1),(Z13*12+AB13)-(V13*12+X13)+1,"")</f>
        <v/>
      </c>
      <c r="AF13" s="542" t="s">
        <v>50</v>
      </c>
      <c r="AG13" s="543" t="str">
        <f t="shared" ref="AG13:AG76" si="1">IFERROR(ROUNDDOWN(Q13*T13,0)*AE13,"")</f>
        <v/>
      </c>
    </row>
    <row r="14" spans="1:33" ht="36.75" customHeight="1">
      <c r="A14" s="528">
        <f t="shared" ref="A14:A26" si="2">A13+1</f>
        <v>3</v>
      </c>
      <c r="B14" s="529" t="str">
        <f>IF(基本情報入力シート!C36="","",基本情報入力シート!C36)</f>
        <v/>
      </c>
      <c r="C14" s="530" t="str">
        <f>IF(基本情報入力シート!D36="","",基本情報入力シート!D36)</f>
        <v/>
      </c>
      <c r="D14" s="531" t="str">
        <f>IF(基本情報入力シート!E36="","",基本情報入力シート!E36)</f>
        <v/>
      </c>
      <c r="E14" s="531" t="str">
        <f>IF(基本情報入力シート!F36="","",基本情報入力シート!F36)</f>
        <v/>
      </c>
      <c r="F14" s="531" t="str">
        <f>IF(基本情報入力シート!G36="","",基本情報入力シート!G36)</f>
        <v/>
      </c>
      <c r="G14" s="531" t="str">
        <f>IF(基本情報入力シート!H36="","",基本情報入力シート!H36)</f>
        <v/>
      </c>
      <c r="H14" s="531" t="str">
        <f>IF(基本情報入力シート!I36="","",基本情報入力シート!I36)</f>
        <v/>
      </c>
      <c r="I14" s="531" t="str">
        <f>IF(基本情報入力シート!J36="","",基本情報入力シート!J36)</f>
        <v/>
      </c>
      <c r="J14" s="531" t="str">
        <f>IF(基本情報入力シート!K36="","",基本情報入力シート!K36)</f>
        <v/>
      </c>
      <c r="K14" s="532" t="str">
        <f>IF(基本情報入力シート!L36="","",基本情報入力シート!L36)</f>
        <v/>
      </c>
      <c r="L14" s="533" t="str">
        <f>IF(基本情報入力シート!M36="","",基本情報入力シート!M36)</f>
        <v/>
      </c>
      <c r="M14" s="533" t="str">
        <f>IF(基本情報入力シート!R36="","",基本情報入力シート!R36)</f>
        <v/>
      </c>
      <c r="N14" s="533" t="str">
        <f>IF(基本情報入力シート!W36="","",基本情報入力シート!W36)</f>
        <v/>
      </c>
      <c r="O14" s="528" t="str">
        <f>IF(基本情報入力シート!X36="","",基本情報入力シート!X36)</f>
        <v/>
      </c>
      <c r="P14" s="534" t="str">
        <f>IF(基本情報入力シート!Y36="","",基本情報入力シート!Y36)</f>
        <v/>
      </c>
      <c r="Q14" s="535" t="str">
        <f>IF(基本情報入力シート!AB36="","",基本情報入力シート!AB36)</f>
        <v/>
      </c>
      <c r="R14" s="536"/>
      <c r="S14" s="537"/>
      <c r="T14" s="560" t="str">
        <f>IF(P14="","",VLOOKUP(P14,【参考】数式用!$A$5:$H$34,MATCH(S14,【参考】数式用!$C$4:$E$4,0)+2,0))</f>
        <v/>
      </c>
      <c r="U14" s="104" t="s">
        <v>19</v>
      </c>
      <c r="V14" s="538"/>
      <c r="W14" s="101" t="s">
        <v>11</v>
      </c>
      <c r="X14" s="538"/>
      <c r="Y14" s="312" t="s">
        <v>73</v>
      </c>
      <c r="Z14" s="539"/>
      <c r="AA14" s="101" t="s">
        <v>11</v>
      </c>
      <c r="AB14" s="539"/>
      <c r="AC14" s="101" t="s">
        <v>15</v>
      </c>
      <c r="AD14" s="540" t="s">
        <v>30</v>
      </c>
      <c r="AE14" s="541" t="str">
        <f t="shared" si="0"/>
        <v/>
      </c>
      <c r="AF14" s="542" t="s">
        <v>50</v>
      </c>
      <c r="AG14" s="543" t="str">
        <f t="shared" si="1"/>
        <v/>
      </c>
    </row>
    <row r="15" spans="1:33" ht="36.75" customHeight="1">
      <c r="A15" s="528">
        <f t="shared" si="2"/>
        <v>4</v>
      </c>
      <c r="B15" s="529" t="str">
        <f>IF(基本情報入力シート!C37="","",基本情報入力シート!C37)</f>
        <v/>
      </c>
      <c r="C15" s="530" t="str">
        <f>IF(基本情報入力シート!D37="","",基本情報入力シート!D37)</f>
        <v/>
      </c>
      <c r="D15" s="531" t="str">
        <f>IF(基本情報入力シート!E37="","",基本情報入力シート!E37)</f>
        <v/>
      </c>
      <c r="E15" s="531" t="str">
        <f>IF(基本情報入力シート!F37="","",基本情報入力シート!F37)</f>
        <v/>
      </c>
      <c r="F15" s="531" t="str">
        <f>IF(基本情報入力シート!G37="","",基本情報入力シート!G37)</f>
        <v/>
      </c>
      <c r="G15" s="531" t="str">
        <f>IF(基本情報入力シート!H37="","",基本情報入力シート!H37)</f>
        <v/>
      </c>
      <c r="H15" s="531" t="str">
        <f>IF(基本情報入力シート!I37="","",基本情報入力シート!I37)</f>
        <v/>
      </c>
      <c r="I15" s="531" t="str">
        <f>IF(基本情報入力シート!J37="","",基本情報入力シート!J37)</f>
        <v/>
      </c>
      <c r="J15" s="531" t="str">
        <f>IF(基本情報入力シート!K37="","",基本情報入力シート!K37)</f>
        <v/>
      </c>
      <c r="K15" s="532" t="str">
        <f>IF(基本情報入力シート!L37="","",基本情報入力シート!L37)</f>
        <v/>
      </c>
      <c r="L15" s="533" t="str">
        <f>IF(基本情報入力シート!M37="","",基本情報入力シート!M37)</f>
        <v/>
      </c>
      <c r="M15" s="533" t="str">
        <f>IF(基本情報入力シート!R37="","",基本情報入力シート!R37)</f>
        <v/>
      </c>
      <c r="N15" s="533" t="str">
        <f>IF(基本情報入力シート!W37="","",基本情報入力シート!W37)</f>
        <v/>
      </c>
      <c r="O15" s="528" t="str">
        <f>IF(基本情報入力シート!X37="","",基本情報入力シート!X37)</f>
        <v/>
      </c>
      <c r="P15" s="534" t="str">
        <f>IF(基本情報入力シート!Y37="","",基本情報入力シート!Y37)</f>
        <v/>
      </c>
      <c r="Q15" s="535" t="str">
        <f>IF(基本情報入力シート!AB37="","",基本情報入力シート!AB37)</f>
        <v/>
      </c>
      <c r="R15" s="536"/>
      <c r="S15" s="537"/>
      <c r="T15" s="560" t="str">
        <f>IF(P15="","",VLOOKUP(P15,【参考】数式用!$A$5:$H$34,MATCH(S15,【参考】数式用!$C$4:$E$4,0)+2,0))</f>
        <v/>
      </c>
      <c r="U15" s="104" t="s">
        <v>19</v>
      </c>
      <c r="V15" s="538"/>
      <c r="W15" s="101" t="s">
        <v>11</v>
      </c>
      <c r="X15" s="538"/>
      <c r="Y15" s="312" t="s">
        <v>73</v>
      </c>
      <c r="Z15" s="539"/>
      <c r="AA15" s="101" t="s">
        <v>11</v>
      </c>
      <c r="AB15" s="539"/>
      <c r="AC15" s="101" t="s">
        <v>15</v>
      </c>
      <c r="AD15" s="540" t="s">
        <v>30</v>
      </c>
      <c r="AE15" s="541" t="str">
        <f t="shared" si="0"/>
        <v/>
      </c>
      <c r="AF15" s="542" t="s">
        <v>50</v>
      </c>
      <c r="AG15" s="543" t="str">
        <f t="shared" si="1"/>
        <v/>
      </c>
    </row>
    <row r="16" spans="1:33" ht="36.75" customHeight="1">
      <c r="A16" s="528">
        <f t="shared" si="2"/>
        <v>5</v>
      </c>
      <c r="B16" s="529" t="str">
        <f>IF(基本情報入力シート!C38="","",基本情報入力シート!C38)</f>
        <v/>
      </c>
      <c r="C16" s="530" t="str">
        <f>IF(基本情報入力シート!D38="","",基本情報入力シート!D38)</f>
        <v/>
      </c>
      <c r="D16" s="531" t="str">
        <f>IF(基本情報入力シート!E38="","",基本情報入力シート!E38)</f>
        <v/>
      </c>
      <c r="E16" s="531" t="str">
        <f>IF(基本情報入力シート!F38="","",基本情報入力シート!F38)</f>
        <v/>
      </c>
      <c r="F16" s="531" t="str">
        <f>IF(基本情報入力シート!G38="","",基本情報入力シート!G38)</f>
        <v/>
      </c>
      <c r="G16" s="531" t="str">
        <f>IF(基本情報入力シート!H38="","",基本情報入力シート!H38)</f>
        <v/>
      </c>
      <c r="H16" s="531" t="str">
        <f>IF(基本情報入力シート!I38="","",基本情報入力シート!I38)</f>
        <v/>
      </c>
      <c r="I16" s="531" t="str">
        <f>IF(基本情報入力シート!J38="","",基本情報入力シート!J38)</f>
        <v/>
      </c>
      <c r="J16" s="531" t="str">
        <f>IF(基本情報入力シート!K38="","",基本情報入力シート!K38)</f>
        <v/>
      </c>
      <c r="K16" s="532" t="str">
        <f>IF(基本情報入力シート!L38="","",基本情報入力シート!L38)</f>
        <v/>
      </c>
      <c r="L16" s="533" t="str">
        <f>IF(基本情報入力シート!M38="","",基本情報入力シート!M38)</f>
        <v/>
      </c>
      <c r="M16" s="533" t="str">
        <f>IF(基本情報入力シート!R38="","",基本情報入力シート!R38)</f>
        <v/>
      </c>
      <c r="N16" s="533" t="str">
        <f>IF(基本情報入力シート!W38="","",基本情報入力シート!W38)</f>
        <v/>
      </c>
      <c r="O16" s="528" t="str">
        <f>IF(基本情報入力シート!X38="","",基本情報入力シート!X38)</f>
        <v/>
      </c>
      <c r="P16" s="534" t="str">
        <f>IF(基本情報入力シート!Y38="","",基本情報入力シート!Y38)</f>
        <v/>
      </c>
      <c r="Q16" s="535" t="str">
        <f>IF(基本情報入力シート!AB38="","",基本情報入力シート!AB38)</f>
        <v/>
      </c>
      <c r="R16" s="536"/>
      <c r="S16" s="537"/>
      <c r="T16" s="560" t="str">
        <f>IF(P16="","",VLOOKUP(P16,【参考】数式用!$A$5:$H$34,MATCH(S16,【参考】数式用!$C$4:$E$4,0)+2,0))</f>
        <v/>
      </c>
      <c r="U16" s="104" t="s">
        <v>19</v>
      </c>
      <c r="V16" s="538"/>
      <c r="W16" s="101" t="s">
        <v>11</v>
      </c>
      <c r="X16" s="538"/>
      <c r="Y16" s="312" t="s">
        <v>73</v>
      </c>
      <c r="Z16" s="539"/>
      <c r="AA16" s="101" t="s">
        <v>11</v>
      </c>
      <c r="AB16" s="539"/>
      <c r="AC16" s="101" t="s">
        <v>15</v>
      </c>
      <c r="AD16" s="540" t="s">
        <v>30</v>
      </c>
      <c r="AE16" s="541" t="str">
        <f t="shared" si="0"/>
        <v/>
      </c>
      <c r="AF16" s="542" t="s">
        <v>50</v>
      </c>
      <c r="AG16" s="543" t="str">
        <f t="shared" si="1"/>
        <v/>
      </c>
    </row>
    <row r="17" spans="1:33" ht="36.75" customHeight="1">
      <c r="A17" s="528">
        <f t="shared" si="2"/>
        <v>6</v>
      </c>
      <c r="B17" s="529" t="str">
        <f>IF(基本情報入力シート!C39="","",基本情報入力シート!C39)</f>
        <v/>
      </c>
      <c r="C17" s="530" t="str">
        <f>IF(基本情報入力シート!D39="","",基本情報入力シート!D39)</f>
        <v/>
      </c>
      <c r="D17" s="531" t="str">
        <f>IF(基本情報入力シート!E39="","",基本情報入力シート!E39)</f>
        <v/>
      </c>
      <c r="E17" s="531" t="str">
        <f>IF(基本情報入力シート!F39="","",基本情報入力シート!F39)</f>
        <v/>
      </c>
      <c r="F17" s="531" t="str">
        <f>IF(基本情報入力シート!G39="","",基本情報入力シート!G39)</f>
        <v/>
      </c>
      <c r="G17" s="531" t="str">
        <f>IF(基本情報入力シート!H39="","",基本情報入力シート!H39)</f>
        <v/>
      </c>
      <c r="H17" s="531" t="str">
        <f>IF(基本情報入力シート!I39="","",基本情報入力シート!I39)</f>
        <v/>
      </c>
      <c r="I17" s="531" t="str">
        <f>IF(基本情報入力シート!J39="","",基本情報入力シート!J39)</f>
        <v/>
      </c>
      <c r="J17" s="531" t="str">
        <f>IF(基本情報入力シート!K39="","",基本情報入力シート!K39)</f>
        <v/>
      </c>
      <c r="K17" s="532" t="str">
        <f>IF(基本情報入力シート!L39="","",基本情報入力シート!L39)</f>
        <v/>
      </c>
      <c r="L17" s="533" t="str">
        <f>IF(基本情報入力シート!M39="","",基本情報入力シート!M39)</f>
        <v/>
      </c>
      <c r="M17" s="533" t="str">
        <f>IF(基本情報入力シート!R39="","",基本情報入力シート!R39)</f>
        <v/>
      </c>
      <c r="N17" s="533" t="str">
        <f>IF(基本情報入力シート!W39="","",基本情報入力シート!W39)</f>
        <v/>
      </c>
      <c r="O17" s="528" t="str">
        <f>IF(基本情報入力シート!X39="","",基本情報入力シート!X39)</f>
        <v/>
      </c>
      <c r="P17" s="534" t="str">
        <f>IF(基本情報入力シート!Y39="","",基本情報入力シート!Y39)</f>
        <v/>
      </c>
      <c r="Q17" s="535" t="str">
        <f>IF(基本情報入力シート!AB39="","",基本情報入力シート!AB39)</f>
        <v/>
      </c>
      <c r="R17" s="536"/>
      <c r="S17" s="537"/>
      <c r="T17" s="560" t="str">
        <f>IF(P17="","",VLOOKUP(P17,【参考】数式用!$A$5:$H$34,MATCH(S17,【参考】数式用!$C$4:$E$4,0)+2,0))</f>
        <v/>
      </c>
      <c r="U17" s="104" t="s">
        <v>157</v>
      </c>
      <c r="V17" s="538"/>
      <c r="W17" s="101" t="s">
        <v>158</v>
      </c>
      <c r="X17" s="538"/>
      <c r="Y17" s="312" t="s">
        <v>159</v>
      </c>
      <c r="Z17" s="539"/>
      <c r="AA17" s="101" t="s">
        <v>158</v>
      </c>
      <c r="AB17" s="539"/>
      <c r="AC17" s="101" t="s">
        <v>160</v>
      </c>
      <c r="AD17" s="540" t="s">
        <v>161</v>
      </c>
      <c r="AE17" s="541" t="str">
        <f t="shared" si="0"/>
        <v/>
      </c>
      <c r="AF17" s="542" t="s">
        <v>162</v>
      </c>
      <c r="AG17" s="543" t="str">
        <f t="shared" si="1"/>
        <v/>
      </c>
    </row>
    <row r="18" spans="1:33" ht="36.75" customHeight="1">
      <c r="A18" s="528">
        <f t="shared" si="2"/>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36"/>
      <c r="S18" s="537"/>
      <c r="T18" s="560" t="str">
        <f>IF(P18="","",VLOOKUP(P18,【参考】数式用!$A$5:$H$34,MATCH(S18,【参考】数式用!$C$4:$E$4,0)+2,0))</f>
        <v/>
      </c>
      <c r="U18" s="104" t="s">
        <v>157</v>
      </c>
      <c r="V18" s="538"/>
      <c r="W18" s="101" t="s">
        <v>158</v>
      </c>
      <c r="X18" s="538"/>
      <c r="Y18" s="312" t="s">
        <v>159</v>
      </c>
      <c r="Z18" s="539"/>
      <c r="AA18" s="101" t="s">
        <v>158</v>
      </c>
      <c r="AB18" s="539"/>
      <c r="AC18" s="101" t="s">
        <v>160</v>
      </c>
      <c r="AD18" s="540" t="s">
        <v>161</v>
      </c>
      <c r="AE18" s="541" t="str">
        <f t="shared" si="0"/>
        <v/>
      </c>
      <c r="AF18" s="542" t="s">
        <v>162</v>
      </c>
      <c r="AG18" s="543" t="str">
        <f t="shared" si="1"/>
        <v/>
      </c>
    </row>
    <row r="19" spans="1:33" ht="36.75" customHeight="1">
      <c r="A19" s="528">
        <f t="shared" si="2"/>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36"/>
      <c r="S19" s="537"/>
      <c r="T19" s="560" t="str">
        <f>IF(P19="","",VLOOKUP(P19,【参考】数式用!$A$5:$H$34,MATCH(S19,【参考】数式用!$C$4:$E$4,0)+2,0))</f>
        <v/>
      </c>
      <c r="U19" s="104" t="s">
        <v>157</v>
      </c>
      <c r="V19" s="538"/>
      <c r="W19" s="101" t="s">
        <v>158</v>
      </c>
      <c r="X19" s="538"/>
      <c r="Y19" s="312" t="s">
        <v>159</v>
      </c>
      <c r="Z19" s="539"/>
      <c r="AA19" s="101" t="s">
        <v>158</v>
      </c>
      <c r="AB19" s="539"/>
      <c r="AC19" s="101" t="s">
        <v>160</v>
      </c>
      <c r="AD19" s="540" t="s">
        <v>161</v>
      </c>
      <c r="AE19" s="541" t="str">
        <f t="shared" si="0"/>
        <v/>
      </c>
      <c r="AF19" s="542" t="s">
        <v>162</v>
      </c>
      <c r="AG19" s="543" t="str">
        <f t="shared" si="1"/>
        <v/>
      </c>
    </row>
    <row r="20" spans="1:33" ht="36.75" customHeight="1">
      <c r="A20" s="528">
        <f t="shared" si="2"/>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36"/>
      <c r="S20" s="537"/>
      <c r="T20" s="560" t="str">
        <f>IF(P20="","",VLOOKUP(P20,【参考】数式用!$A$5:$H$34,MATCH(S20,【参考】数式用!$C$4:$E$4,0)+2,0))</f>
        <v/>
      </c>
      <c r="U20" s="104" t="s">
        <v>157</v>
      </c>
      <c r="V20" s="538"/>
      <c r="W20" s="101" t="s">
        <v>158</v>
      </c>
      <c r="X20" s="538"/>
      <c r="Y20" s="312" t="s">
        <v>159</v>
      </c>
      <c r="Z20" s="539"/>
      <c r="AA20" s="101" t="s">
        <v>158</v>
      </c>
      <c r="AB20" s="539"/>
      <c r="AC20" s="101" t="s">
        <v>160</v>
      </c>
      <c r="AD20" s="540" t="s">
        <v>161</v>
      </c>
      <c r="AE20" s="541" t="str">
        <f t="shared" si="0"/>
        <v/>
      </c>
      <c r="AF20" s="542" t="s">
        <v>162</v>
      </c>
      <c r="AG20" s="543" t="str">
        <f t="shared" si="1"/>
        <v/>
      </c>
    </row>
    <row r="21" spans="1:33" ht="36.75" customHeight="1">
      <c r="A21" s="528">
        <f t="shared" si="2"/>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36"/>
      <c r="S21" s="537"/>
      <c r="T21" s="560" t="str">
        <f>IF(P21="","",VLOOKUP(P21,【参考】数式用!$A$5:$H$34,MATCH(S21,【参考】数式用!$C$4:$E$4,0)+2,0))</f>
        <v/>
      </c>
      <c r="U21" s="104" t="s">
        <v>157</v>
      </c>
      <c r="V21" s="538"/>
      <c r="W21" s="101" t="s">
        <v>158</v>
      </c>
      <c r="X21" s="538"/>
      <c r="Y21" s="312" t="s">
        <v>159</v>
      </c>
      <c r="Z21" s="539"/>
      <c r="AA21" s="101" t="s">
        <v>158</v>
      </c>
      <c r="AB21" s="539"/>
      <c r="AC21" s="101" t="s">
        <v>160</v>
      </c>
      <c r="AD21" s="540" t="s">
        <v>161</v>
      </c>
      <c r="AE21" s="541" t="str">
        <f t="shared" si="0"/>
        <v/>
      </c>
      <c r="AF21" s="542" t="s">
        <v>162</v>
      </c>
      <c r="AG21" s="543" t="str">
        <f t="shared" si="1"/>
        <v/>
      </c>
    </row>
    <row r="22" spans="1:33" ht="36.75" customHeight="1">
      <c r="A22" s="528">
        <f t="shared" si="2"/>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36"/>
      <c r="S22" s="537"/>
      <c r="T22" s="560" t="str">
        <f>IF(P22="","",VLOOKUP(P22,【参考】数式用!$A$5:$H$34,MATCH(S22,【参考】数式用!$C$4:$E$4,0)+2,0))</f>
        <v/>
      </c>
      <c r="U22" s="104" t="s">
        <v>157</v>
      </c>
      <c r="V22" s="538"/>
      <c r="W22" s="101" t="s">
        <v>158</v>
      </c>
      <c r="X22" s="538"/>
      <c r="Y22" s="312" t="s">
        <v>159</v>
      </c>
      <c r="Z22" s="539"/>
      <c r="AA22" s="101" t="s">
        <v>158</v>
      </c>
      <c r="AB22" s="539"/>
      <c r="AC22" s="101" t="s">
        <v>160</v>
      </c>
      <c r="AD22" s="540" t="s">
        <v>161</v>
      </c>
      <c r="AE22" s="541" t="str">
        <f t="shared" si="0"/>
        <v/>
      </c>
      <c r="AF22" s="542" t="s">
        <v>162</v>
      </c>
      <c r="AG22" s="543" t="str">
        <f t="shared" si="1"/>
        <v/>
      </c>
    </row>
    <row r="23" spans="1:33" ht="36.75" customHeight="1">
      <c r="A23" s="528">
        <f t="shared" si="2"/>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36"/>
      <c r="S23" s="537"/>
      <c r="T23" s="560" t="str">
        <f>IF(P23="","",VLOOKUP(P23,【参考】数式用!$A$5:$H$34,MATCH(S23,【参考】数式用!$C$4:$E$4,0)+2,0))</f>
        <v/>
      </c>
      <c r="U23" s="104" t="s">
        <v>157</v>
      </c>
      <c r="V23" s="538"/>
      <c r="W23" s="101" t="s">
        <v>158</v>
      </c>
      <c r="X23" s="538"/>
      <c r="Y23" s="312" t="s">
        <v>159</v>
      </c>
      <c r="Z23" s="539"/>
      <c r="AA23" s="101" t="s">
        <v>158</v>
      </c>
      <c r="AB23" s="539"/>
      <c r="AC23" s="101" t="s">
        <v>160</v>
      </c>
      <c r="AD23" s="540" t="s">
        <v>161</v>
      </c>
      <c r="AE23" s="541" t="str">
        <f t="shared" si="0"/>
        <v/>
      </c>
      <c r="AF23" s="542" t="s">
        <v>162</v>
      </c>
      <c r="AG23" s="543" t="str">
        <f t="shared" si="1"/>
        <v/>
      </c>
    </row>
    <row r="24" spans="1:33" ht="36.75" customHeight="1">
      <c r="A24" s="528">
        <f t="shared" si="2"/>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36"/>
      <c r="S24" s="537"/>
      <c r="T24" s="560" t="str">
        <f>IF(P24="","",VLOOKUP(P24,【参考】数式用!$A$5:$H$34,MATCH(S24,【参考】数式用!$C$4:$E$4,0)+2,0))</f>
        <v/>
      </c>
      <c r="U24" s="104" t="s">
        <v>157</v>
      </c>
      <c r="V24" s="538"/>
      <c r="W24" s="101" t="s">
        <v>158</v>
      </c>
      <c r="X24" s="538"/>
      <c r="Y24" s="312" t="s">
        <v>159</v>
      </c>
      <c r="Z24" s="539"/>
      <c r="AA24" s="101" t="s">
        <v>158</v>
      </c>
      <c r="AB24" s="539"/>
      <c r="AC24" s="101" t="s">
        <v>160</v>
      </c>
      <c r="AD24" s="540" t="s">
        <v>161</v>
      </c>
      <c r="AE24" s="541" t="str">
        <f t="shared" si="0"/>
        <v/>
      </c>
      <c r="AF24" s="542" t="s">
        <v>162</v>
      </c>
      <c r="AG24" s="543" t="str">
        <f t="shared" si="1"/>
        <v/>
      </c>
    </row>
    <row r="25" spans="1:33" ht="36.75" customHeight="1">
      <c r="A25" s="528">
        <f t="shared" si="2"/>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36"/>
      <c r="S25" s="537"/>
      <c r="T25" s="560" t="str">
        <f>IF(P25="","",VLOOKUP(P25,【参考】数式用!$A$5:$H$34,MATCH(S25,【参考】数式用!$C$4:$E$4,0)+2,0))</f>
        <v/>
      </c>
      <c r="U25" s="104" t="s">
        <v>157</v>
      </c>
      <c r="V25" s="538"/>
      <c r="W25" s="101" t="s">
        <v>158</v>
      </c>
      <c r="X25" s="538"/>
      <c r="Y25" s="312" t="s">
        <v>159</v>
      </c>
      <c r="Z25" s="539"/>
      <c r="AA25" s="101" t="s">
        <v>158</v>
      </c>
      <c r="AB25" s="539"/>
      <c r="AC25" s="101" t="s">
        <v>160</v>
      </c>
      <c r="AD25" s="540" t="s">
        <v>161</v>
      </c>
      <c r="AE25" s="541" t="str">
        <f t="shared" si="0"/>
        <v/>
      </c>
      <c r="AF25" s="542" t="s">
        <v>162</v>
      </c>
      <c r="AG25" s="543" t="str">
        <f t="shared" si="1"/>
        <v/>
      </c>
    </row>
    <row r="26" spans="1:33" ht="36.75" customHeight="1">
      <c r="A26" s="528">
        <f t="shared" si="2"/>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36"/>
      <c r="S26" s="537"/>
      <c r="T26" s="560" t="str">
        <f>IF(P26="","",VLOOKUP(P26,【参考】数式用!$A$5:$H$34,MATCH(S26,【参考】数式用!$C$4:$E$4,0)+2,0))</f>
        <v/>
      </c>
      <c r="U26" s="104" t="s">
        <v>157</v>
      </c>
      <c r="V26" s="538"/>
      <c r="W26" s="101" t="s">
        <v>158</v>
      </c>
      <c r="X26" s="538"/>
      <c r="Y26" s="312" t="s">
        <v>159</v>
      </c>
      <c r="Z26" s="539"/>
      <c r="AA26" s="101" t="s">
        <v>158</v>
      </c>
      <c r="AB26" s="539"/>
      <c r="AC26" s="101" t="s">
        <v>160</v>
      </c>
      <c r="AD26" s="540" t="s">
        <v>161</v>
      </c>
      <c r="AE26" s="541" t="str">
        <f t="shared" si="0"/>
        <v/>
      </c>
      <c r="AF26" s="542" t="s">
        <v>162</v>
      </c>
      <c r="AG26" s="543" t="str">
        <f t="shared" si="1"/>
        <v/>
      </c>
    </row>
    <row r="27" spans="1:33" ht="36.75" customHeight="1">
      <c r="A27" s="528">
        <f t="shared" ref="A27:A90" si="3">A26+1</f>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36"/>
      <c r="S27" s="537"/>
      <c r="T27" s="560" t="str">
        <f>IF(P27="","",VLOOKUP(P27,【参考】数式用!$A$5:$H$34,MATCH(S27,【参考】数式用!$C$4:$E$4,0)+2,0))</f>
        <v/>
      </c>
      <c r="U27" s="104" t="s">
        <v>157</v>
      </c>
      <c r="V27" s="538"/>
      <c r="W27" s="101" t="s">
        <v>158</v>
      </c>
      <c r="X27" s="538"/>
      <c r="Y27" s="312" t="s">
        <v>159</v>
      </c>
      <c r="Z27" s="539"/>
      <c r="AA27" s="101" t="s">
        <v>158</v>
      </c>
      <c r="AB27" s="539"/>
      <c r="AC27" s="101" t="s">
        <v>160</v>
      </c>
      <c r="AD27" s="540" t="s">
        <v>161</v>
      </c>
      <c r="AE27" s="541" t="str">
        <f t="shared" si="0"/>
        <v/>
      </c>
      <c r="AF27" s="542" t="s">
        <v>162</v>
      </c>
      <c r="AG27" s="543" t="str">
        <f t="shared" si="1"/>
        <v/>
      </c>
    </row>
    <row r="28" spans="1:33" ht="36.75" customHeight="1">
      <c r="A28" s="528">
        <f t="shared" si="3"/>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36"/>
      <c r="S28" s="537"/>
      <c r="T28" s="560" t="str">
        <f>IF(P28="","",VLOOKUP(P28,【参考】数式用!$A$5:$H$34,MATCH(S28,【参考】数式用!$C$4:$E$4,0)+2,0))</f>
        <v/>
      </c>
      <c r="U28" s="104" t="s">
        <v>157</v>
      </c>
      <c r="V28" s="538"/>
      <c r="W28" s="101" t="s">
        <v>158</v>
      </c>
      <c r="X28" s="538"/>
      <c r="Y28" s="312" t="s">
        <v>159</v>
      </c>
      <c r="Z28" s="539"/>
      <c r="AA28" s="101" t="s">
        <v>158</v>
      </c>
      <c r="AB28" s="539"/>
      <c r="AC28" s="101" t="s">
        <v>160</v>
      </c>
      <c r="AD28" s="540" t="s">
        <v>161</v>
      </c>
      <c r="AE28" s="541" t="str">
        <f t="shared" si="0"/>
        <v/>
      </c>
      <c r="AF28" s="542" t="s">
        <v>162</v>
      </c>
      <c r="AG28" s="543" t="str">
        <f t="shared" si="1"/>
        <v/>
      </c>
    </row>
    <row r="29" spans="1:33" ht="36.75" customHeight="1">
      <c r="A29" s="528">
        <f t="shared" si="3"/>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36"/>
      <c r="S29" s="537"/>
      <c r="T29" s="560" t="str">
        <f>IF(P29="","",VLOOKUP(P29,【参考】数式用!$A$5:$H$34,MATCH(S29,【参考】数式用!$C$4:$E$4,0)+2,0))</f>
        <v/>
      </c>
      <c r="U29" s="104" t="s">
        <v>157</v>
      </c>
      <c r="V29" s="538"/>
      <c r="W29" s="101" t="s">
        <v>158</v>
      </c>
      <c r="X29" s="538"/>
      <c r="Y29" s="312" t="s">
        <v>159</v>
      </c>
      <c r="Z29" s="539"/>
      <c r="AA29" s="101" t="s">
        <v>158</v>
      </c>
      <c r="AB29" s="539"/>
      <c r="AC29" s="101" t="s">
        <v>160</v>
      </c>
      <c r="AD29" s="540" t="s">
        <v>161</v>
      </c>
      <c r="AE29" s="541" t="str">
        <f t="shared" si="0"/>
        <v/>
      </c>
      <c r="AF29" s="542" t="s">
        <v>162</v>
      </c>
      <c r="AG29" s="543" t="str">
        <f t="shared" si="1"/>
        <v/>
      </c>
    </row>
    <row r="30" spans="1:33" ht="36.75" customHeight="1">
      <c r="A30" s="528">
        <f t="shared" si="3"/>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36"/>
      <c r="S30" s="537"/>
      <c r="T30" s="560" t="str">
        <f>IF(P30="","",VLOOKUP(P30,【参考】数式用!$A$5:$H$34,MATCH(S30,【参考】数式用!$C$4:$E$4,0)+2,0))</f>
        <v/>
      </c>
      <c r="U30" s="104" t="s">
        <v>157</v>
      </c>
      <c r="V30" s="538"/>
      <c r="W30" s="101" t="s">
        <v>158</v>
      </c>
      <c r="X30" s="538"/>
      <c r="Y30" s="312" t="s">
        <v>159</v>
      </c>
      <c r="Z30" s="539"/>
      <c r="AA30" s="101" t="s">
        <v>158</v>
      </c>
      <c r="AB30" s="539"/>
      <c r="AC30" s="101" t="s">
        <v>160</v>
      </c>
      <c r="AD30" s="540" t="s">
        <v>161</v>
      </c>
      <c r="AE30" s="541" t="str">
        <f t="shared" si="0"/>
        <v/>
      </c>
      <c r="AF30" s="542" t="s">
        <v>162</v>
      </c>
      <c r="AG30" s="543" t="str">
        <f t="shared" si="1"/>
        <v/>
      </c>
    </row>
    <row r="31" spans="1:33" ht="36.75" customHeight="1">
      <c r="A31" s="528">
        <f t="shared" si="3"/>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36"/>
      <c r="S31" s="537"/>
      <c r="T31" s="560" t="str">
        <f>IF(P31="","",VLOOKUP(P31,【参考】数式用!$A$5:$H$34,MATCH(S31,【参考】数式用!$C$4:$E$4,0)+2,0))</f>
        <v/>
      </c>
      <c r="U31" s="104" t="s">
        <v>157</v>
      </c>
      <c r="V31" s="538"/>
      <c r="W31" s="101" t="s">
        <v>158</v>
      </c>
      <c r="X31" s="538"/>
      <c r="Y31" s="312" t="s">
        <v>159</v>
      </c>
      <c r="Z31" s="539"/>
      <c r="AA31" s="101" t="s">
        <v>158</v>
      </c>
      <c r="AB31" s="539"/>
      <c r="AC31" s="101" t="s">
        <v>160</v>
      </c>
      <c r="AD31" s="540" t="s">
        <v>161</v>
      </c>
      <c r="AE31" s="541" t="str">
        <f t="shared" si="0"/>
        <v/>
      </c>
      <c r="AF31" s="542" t="s">
        <v>162</v>
      </c>
      <c r="AG31" s="543" t="str">
        <f t="shared" si="1"/>
        <v/>
      </c>
    </row>
    <row r="32" spans="1:33" ht="36.75" customHeight="1">
      <c r="A32" s="528">
        <f t="shared" si="3"/>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36"/>
      <c r="S32" s="537"/>
      <c r="T32" s="560" t="str">
        <f>IF(P32="","",VLOOKUP(P32,【参考】数式用!$A$5:$H$34,MATCH(S32,【参考】数式用!$C$4:$E$4,0)+2,0))</f>
        <v/>
      </c>
      <c r="U32" s="104" t="s">
        <v>157</v>
      </c>
      <c r="V32" s="538"/>
      <c r="W32" s="101" t="s">
        <v>158</v>
      </c>
      <c r="X32" s="538"/>
      <c r="Y32" s="312" t="s">
        <v>159</v>
      </c>
      <c r="Z32" s="539"/>
      <c r="AA32" s="101" t="s">
        <v>158</v>
      </c>
      <c r="AB32" s="539"/>
      <c r="AC32" s="101" t="s">
        <v>160</v>
      </c>
      <c r="AD32" s="540" t="s">
        <v>161</v>
      </c>
      <c r="AE32" s="541" t="str">
        <f t="shared" si="0"/>
        <v/>
      </c>
      <c r="AF32" s="542" t="s">
        <v>162</v>
      </c>
      <c r="AG32" s="543" t="str">
        <f t="shared" si="1"/>
        <v/>
      </c>
    </row>
    <row r="33" spans="1:33" ht="36.75" customHeight="1">
      <c r="A33" s="528">
        <f t="shared" si="3"/>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36"/>
      <c r="S33" s="537"/>
      <c r="T33" s="560" t="str">
        <f>IF(P33="","",VLOOKUP(P33,【参考】数式用!$A$5:$H$34,MATCH(S33,【参考】数式用!$C$4:$E$4,0)+2,0))</f>
        <v/>
      </c>
      <c r="U33" s="104" t="s">
        <v>157</v>
      </c>
      <c r="V33" s="538"/>
      <c r="W33" s="101" t="s">
        <v>158</v>
      </c>
      <c r="X33" s="538"/>
      <c r="Y33" s="312" t="s">
        <v>159</v>
      </c>
      <c r="Z33" s="539"/>
      <c r="AA33" s="101" t="s">
        <v>158</v>
      </c>
      <c r="AB33" s="539"/>
      <c r="AC33" s="101" t="s">
        <v>160</v>
      </c>
      <c r="AD33" s="540" t="s">
        <v>161</v>
      </c>
      <c r="AE33" s="541" t="str">
        <f t="shared" si="0"/>
        <v/>
      </c>
      <c r="AF33" s="542" t="s">
        <v>162</v>
      </c>
      <c r="AG33" s="543" t="str">
        <f t="shared" si="1"/>
        <v/>
      </c>
    </row>
    <row r="34" spans="1:33" ht="36.75" customHeight="1">
      <c r="A34" s="528">
        <f t="shared" si="3"/>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36"/>
      <c r="S34" s="537"/>
      <c r="T34" s="560" t="str">
        <f>IF(P34="","",VLOOKUP(P34,【参考】数式用!$A$5:$H$34,MATCH(S34,【参考】数式用!$C$4:$E$4,0)+2,0))</f>
        <v/>
      </c>
      <c r="U34" s="104" t="s">
        <v>157</v>
      </c>
      <c r="V34" s="538"/>
      <c r="W34" s="101" t="s">
        <v>158</v>
      </c>
      <c r="X34" s="538"/>
      <c r="Y34" s="312" t="s">
        <v>159</v>
      </c>
      <c r="Z34" s="539"/>
      <c r="AA34" s="101" t="s">
        <v>158</v>
      </c>
      <c r="AB34" s="539"/>
      <c r="AC34" s="101" t="s">
        <v>160</v>
      </c>
      <c r="AD34" s="540" t="s">
        <v>161</v>
      </c>
      <c r="AE34" s="541" t="str">
        <f t="shared" si="0"/>
        <v/>
      </c>
      <c r="AF34" s="542" t="s">
        <v>162</v>
      </c>
      <c r="AG34" s="543" t="str">
        <f t="shared" si="1"/>
        <v/>
      </c>
    </row>
    <row r="35" spans="1:33" ht="36.75" customHeight="1">
      <c r="A35" s="528">
        <f t="shared" si="3"/>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36"/>
      <c r="S35" s="537"/>
      <c r="T35" s="560" t="str">
        <f>IF(P35="","",VLOOKUP(P35,【参考】数式用!$A$5:$H$34,MATCH(S35,【参考】数式用!$C$4:$E$4,0)+2,0))</f>
        <v/>
      </c>
      <c r="U35" s="104" t="s">
        <v>157</v>
      </c>
      <c r="V35" s="538"/>
      <c r="W35" s="101" t="s">
        <v>158</v>
      </c>
      <c r="X35" s="538"/>
      <c r="Y35" s="312" t="s">
        <v>159</v>
      </c>
      <c r="Z35" s="539"/>
      <c r="AA35" s="101" t="s">
        <v>158</v>
      </c>
      <c r="AB35" s="539"/>
      <c r="AC35" s="101" t="s">
        <v>160</v>
      </c>
      <c r="AD35" s="540" t="s">
        <v>161</v>
      </c>
      <c r="AE35" s="541" t="str">
        <f t="shared" si="0"/>
        <v/>
      </c>
      <c r="AF35" s="542" t="s">
        <v>162</v>
      </c>
      <c r="AG35" s="543" t="str">
        <f t="shared" si="1"/>
        <v/>
      </c>
    </row>
    <row r="36" spans="1:33" ht="36.75" customHeight="1">
      <c r="A36" s="528">
        <f t="shared" si="3"/>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36"/>
      <c r="S36" s="537"/>
      <c r="T36" s="560" t="str">
        <f>IF(P36="","",VLOOKUP(P36,【参考】数式用!$A$5:$H$34,MATCH(S36,【参考】数式用!$C$4:$E$4,0)+2,0))</f>
        <v/>
      </c>
      <c r="U36" s="104" t="s">
        <v>157</v>
      </c>
      <c r="V36" s="538"/>
      <c r="W36" s="101" t="s">
        <v>158</v>
      </c>
      <c r="X36" s="538"/>
      <c r="Y36" s="312" t="s">
        <v>159</v>
      </c>
      <c r="Z36" s="539"/>
      <c r="AA36" s="101" t="s">
        <v>158</v>
      </c>
      <c r="AB36" s="539"/>
      <c r="AC36" s="101" t="s">
        <v>160</v>
      </c>
      <c r="AD36" s="540" t="s">
        <v>161</v>
      </c>
      <c r="AE36" s="541" t="str">
        <f t="shared" si="0"/>
        <v/>
      </c>
      <c r="AF36" s="542" t="s">
        <v>162</v>
      </c>
      <c r="AG36" s="543" t="str">
        <f t="shared" si="1"/>
        <v/>
      </c>
    </row>
    <row r="37" spans="1:33" ht="36.75" customHeight="1">
      <c r="A37" s="528">
        <f t="shared" si="3"/>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36"/>
      <c r="S37" s="537"/>
      <c r="T37" s="560" t="str">
        <f>IF(P37="","",VLOOKUP(P37,【参考】数式用!$A$5:$H$34,MATCH(S37,【参考】数式用!$C$4:$E$4,0)+2,0))</f>
        <v/>
      </c>
      <c r="U37" s="104" t="s">
        <v>157</v>
      </c>
      <c r="V37" s="538"/>
      <c r="W37" s="101" t="s">
        <v>158</v>
      </c>
      <c r="X37" s="538"/>
      <c r="Y37" s="312" t="s">
        <v>159</v>
      </c>
      <c r="Z37" s="539"/>
      <c r="AA37" s="101" t="s">
        <v>158</v>
      </c>
      <c r="AB37" s="539"/>
      <c r="AC37" s="101" t="s">
        <v>160</v>
      </c>
      <c r="AD37" s="540" t="s">
        <v>161</v>
      </c>
      <c r="AE37" s="541" t="str">
        <f t="shared" si="0"/>
        <v/>
      </c>
      <c r="AF37" s="542" t="s">
        <v>162</v>
      </c>
      <c r="AG37" s="543" t="str">
        <f t="shared" si="1"/>
        <v/>
      </c>
    </row>
    <row r="38" spans="1:33" ht="36.75" customHeight="1">
      <c r="A38" s="528">
        <f t="shared" si="3"/>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36"/>
      <c r="S38" s="537"/>
      <c r="T38" s="560" t="str">
        <f>IF(P38="","",VLOOKUP(P38,【参考】数式用!$A$5:$H$34,MATCH(S38,【参考】数式用!$C$4:$E$4,0)+2,0))</f>
        <v/>
      </c>
      <c r="U38" s="104" t="s">
        <v>157</v>
      </c>
      <c r="V38" s="538"/>
      <c r="W38" s="101" t="s">
        <v>158</v>
      </c>
      <c r="X38" s="538"/>
      <c r="Y38" s="312" t="s">
        <v>159</v>
      </c>
      <c r="Z38" s="539"/>
      <c r="AA38" s="101" t="s">
        <v>158</v>
      </c>
      <c r="AB38" s="539"/>
      <c r="AC38" s="101" t="s">
        <v>160</v>
      </c>
      <c r="AD38" s="540" t="s">
        <v>161</v>
      </c>
      <c r="AE38" s="541" t="str">
        <f t="shared" si="0"/>
        <v/>
      </c>
      <c r="AF38" s="542" t="s">
        <v>162</v>
      </c>
      <c r="AG38" s="543" t="str">
        <f t="shared" si="1"/>
        <v/>
      </c>
    </row>
    <row r="39" spans="1:33" ht="36.75" customHeight="1">
      <c r="A39" s="528">
        <f t="shared" si="3"/>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36"/>
      <c r="S39" s="537"/>
      <c r="T39" s="560" t="str">
        <f>IF(P39="","",VLOOKUP(P39,【参考】数式用!$A$5:$H$34,MATCH(S39,【参考】数式用!$C$4:$E$4,0)+2,0))</f>
        <v/>
      </c>
      <c r="U39" s="104" t="s">
        <v>157</v>
      </c>
      <c r="V39" s="538"/>
      <c r="W39" s="101" t="s">
        <v>158</v>
      </c>
      <c r="X39" s="538"/>
      <c r="Y39" s="312" t="s">
        <v>159</v>
      </c>
      <c r="Z39" s="539"/>
      <c r="AA39" s="101" t="s">
        <v>158</v>
      </c>
      <c r="AB39" s="539"/>
      <c r="AC39" s="101" t="s">
        <v>160</v>
      </c>
      <c r="AD39" s="540" t="s">
        <v>161</v>
      </c>
      <c r="AE39" s="541" t="str">
        <f t="shared" si="0"/>
        <v/>
      </c>
      <c r="AF39" s="542" t="s">
        <v>162</v>
      </c>
      <c r="AG39" s="543" t="str">
        <f t="shared" si="1"/>
        <v/>
      </c>
    </row>
    <row r="40" spans="1:33" ht="36.75" customHeight="1">
      <c r="A40" s="528">
        <f t="shared" si="3"/>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36"/>
      <c r="S40" s="537"/>
      <c r="T40" s="560" t="str">
        <f>IF(P40="","",VLOOKUP(P40,【参考】数式用!$A$5:$H$34,MATCH(S40,【参考】数式用!$C$4:$E$4,0)+2,0))</f>
        <v/>
      </c>
      <c r="U40" s="104" t="s">
        <v>157</v>
      </c>
      <c r="V40" s="538"/>
      <c r="W40" s="101" t="s">
        <v>158</v>
      </c>
      <c r="X40" s="538"/>
      <c r="Y40" s="312" t="s">
        <v>159</v>
      </c>
      <c r="Z40" s="539"/>
      <c r="AA40" s="101" t="s">
        <v>158</v>
      </c>
      <c r="AB40" s="539"/>
      <c r="AC40" s="101" t="s">
        <v>160</v>
      </c>
      <c r="AD40" s="540" t="s">
        <v>161</v>
      </c>
      <c r="AE40" s="541" t="str">
        <f t="shared" si="0"/>
        <v/>
      </c>
      <c r="AF40" s="542" t="s">
        <v>162</v>
      </c>
      <c r="AG40" s="543" t="str">
        <f t="shared" si="1"/>
        <v/>
      </c>
    </row>
    <row r="41" spans="1:33" ht="36.75" customHeight="1">
      <c r="A41" s="528">
        <f t="shared" si="3"/>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36"/>
      <c r="S41" s="537"/>
      <c r="T41" s="560" t="str">
        <f>IF(P41="","",VLOOKUP(P41,【参考】数式用!$A$5:$H$34,MATCH(S41,【参考】数式用!$C$4:$E$4,0)+2,0))</f>
        <v/>
      </c>
      <c r="U41" s="104" t="s">
        <v>157</v>
      </c>
      <c r="V41" s="538"/>
      <c r="W41" s="101" t="s">
        <v>158</v>
      </c>
      <c r="X41" s="538"/>
      <c r="Y41" s="312" t="s">
        <v>159</v>
      </c>
      <c r="Z41" s="539"/>
      <c r="AA41" s="101" t="s">
        <v>158</v>
      </c>
      <c r="AB41" s="539"/>
      <c r="AC41" s="101" t="s">
        <v>160</v>
      </c>
      <c r="AD41" s="540" t="s">
        <v>161</v>
      </c>
      <c r="AE41" s="541" t="str">
        <f t="shared" si="0"/>
        <v/>
      </c>
      <c r="AF41" s="542" t="s">
        <v>162</v>
      </c>
      <c r="AG41" s="543" t="str">
        <f t="shared" si="1"/>
        <v/>
      </c>
    </row>
    <row r="42" spans="1:33" ht="36.75" customHeight="1">
      <c r="A42" s="528">
        <f t="shared" si="3"/>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36"/>
      <c r="S42" s="537"/>
      <c r="T42" s="560" t="str">
        <f>IF(P42="","",VLOOKUP(P42,【参考】数式用!$A$5:$H$34,MATCH(S42,【参考】数式用!$C$4:$E$4,0)+2,0))</f>
        <v/>
      </c>
      <c r="U42" s="104" t="s">
        <v>157</v>
      </c>
      <c r="V42" s="538"/>
      <c r="W42" s="101" t="s">
        <v>158</v>
      </c>
      <c r="X42" s="538"/>
      <c r="Y42" s="312" t="s">
        <v>159</v>
      </c>
      <c r="Z42" s="539"/>
      <c r="AA42" s="101" t="s">
        <v>158</v>
      </c>
      <c r="AB42" s="539"/>
      <c r="AC42" s="101" t="s">
        <v>160</v>
      </c>
      <c r="AD42" s="540" t="s">
        <v>161</v>
      </c>
      <c r="AE42" s="541" t="str">
        <f t="shared" si="0"/>
        <v/>
      </c>
      <c r="AF42" s="542" t="s">
        <v>162</v>
      </c>
      <c r="AG42" s="543" t="str">
        <f t="shared" si="1"/>
        <v/>
      </c>
    </row>
    <row r="43" spans="1:33" ht="36.75" customHeight="1">
      <c r="A43" s="528">
        <f t="shared" si="3"/>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36"/>
      <c r="S43" s="537"/>
      <c r="T43" s="560" t="str">
        <f>IF(P43="","",VLOOKUP(P43,【参考】数式用!$A$5:$H$34,MATCH(S43,【参考】数式用!$C$4:$E$4,0)+2,0))</f>
        <v/>
      </c>
      <c r="U43" s="104" t="s">
        <v>157</v>
      </c>
      <c r="V43" s="538"/>
      <c r="W43" s="101" t="s">
        <v>158</v>
      </c>
      <c r="X43" s="538"/>
      <c r="Y43" s="312" t="s">
        <v>159</v>
      </c>
      <c r="Z43" s="539"/>
      <c r="AA43" s="101" t="s">
        <v>158</v>
      </c>
      <c r="AB43" s="539"/>
      <c r="AC43" s="101" t="s">
        <v>160</v>
      </c>
      <c r="AD43" s="540" t="s">
        <v>161</v>
      </c>
      <c r="AE43" s="541" t="str">
        <f t="shared" si="0"/>
        <v/>
      </c>
      <c r="AF43" s="542" t="s">
        <v>162</v>
      </c>
      <c r="AG43" s="543" t="str">
        <f t="shared" si="1"/>
        <v/>
      </c>
    </row>
    <row r="44" spans="1:33" ht="36.75" customHeight="1">
      <c r="A44" s="528">
        <f t="shared" si="3"/>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36"/>
      <c r="S44" s="537"/>
      <c r="T44" s="560" t="str">
        <f>IF(P44="","",VLOOKUP(P44,【参考】数式用!$A$5:$H$34,MATCH(S44,【参考】数式用!$C$4:$E$4,0)+2,0))</f>
        <v/>
      </c>
      <c r="U44" s="104" t="s">
        <v>157</v>
      </c>
      <c r="V44" s="538"/>
      <c r="W44" s="101" t="s">
        <v>158</v>
      </c>
      <c r="X44" s="538"/>
      <c r="Y44" s="312" t="s">
        <v>159</v>
      </c>
      <c r="Z44" s="539"/>
      <c r="AA44" s="101" t="s">
        <v>158</v>
      </c>
      <c r="AB44" s="539"/>
      <c r="AC44" s="101" t="s">
        <v>160</v>
      </c>
      <c r="AD44" s="540" t="s">
        <v>161</v>
      </c>
      <c r="AE44" s="541" t="str">
        <f t="shared" si="0"/>
        <v/>
      </c>
      <c r="AF44" s="542" t="s">
        <v>162</v>
      </c>
      <c r="AG44" s="543" t="str">
        <f t="shared" si="1"/>
        <v/>
      </c>
    </row>
    <row r="45" spans="1:33" ht="36.75" customHeight="1">
      <c r="A45" s="528">
        <f t="shared" si="3"/>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36"/>
      <c r="S45" s="537"/>
      <c r="T45" s="560" t="str">
        <f>IF(P45="","",VLOOKUP(P45,【参考】数式用!$A$5:$H$34,MATCH(S45,【参考】数式用!$C$4:$E$4,0)+2,0))</f>
        <v/>
      </c>
      <c r="U45" s="104" t="s">
        <v>157</v>
      </c>
      <c r="V45" s="538"/>
      <c r="W45" s="101" t="s">
        <v>158</v>
      </c>
      <c r="X45" s="538"/>
      <c r="Y45" s="312" t="s">
        <v>159</v>
      </c>
      <c r="Z45" s="539"/>
      <c r="AA45" s="101" t="s">
        <v>158</v>
      </c>
      <c r="AB45" s="539"/>
      <c r="AC45" s="101" t="s">
        <v>160</v>
      </c>
      <c r="AD45" s="540" t="s">
        <v>161</v>
      </c>
      <c r="AE45" s="541" t="str">
        <f t="shared" si="0"/>
        <v/>
      </c>
      <c r="AF45" s="542" t="s">
        <v>162</v>
      </c>
      <c r="AG45" s="543" t="str">
        <f t="shared" si="1"/>
        <v/>
      </c>
    </row>
    <row r="46" spans="1:33" ht="36.75" customHeight="1">
      <c r="A46" s="528">
        <f t="shared" si="3"/>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36"/>
      <c r="S46" s="537"/>
      <c r="T46" s="560" t="str">
        <f>IF(P46="","",VLOOKUP(P46,【参考】数式用!$A$5:$H$34,MATCH(S46,【参考】数式用!$C$4:$E$4,0)+2,0))</f>
        <v/>
      </c>
      <c r="U46" s="104" t="s">
        <v>157</v>
      </c>
      <c r="V46" s="538"/>
      <c r="W46" s="101" t="s">
        <v>158</v>
      </c>
      <c r="X46" s="538"/>
      <c r="Y46" s="312" t="s">
        <v>159</v>
      </c>
      <c r="Z46" s="539"/>
      <c r="AA46" s="101" t="s">
        <v>158</v>
      </c>
      <c r="AB46" s="539"/>
      <c r="AC46" s="101" t="s">
        <v>160</v>
      </c>
      <c r="AD46" s="540" t="s">
        <v>161</v>
      </c>
      <c r="AE46" s="541" t="str">
        <f t="shared" si="0"/>
        <v/>
      </c>
      <c r="AF46" s="542" t="s">
        <v>162</v>
      </c>
      <c r="AG46" s="543" t="str">
        <f t="shared" si="1"/>
        <v/>
      </c>
    </row>
    <row r="47" spans="1:33" ht="36.75" customHeight="1">
      <c r="A47" s="528">
        <f t="shared" si="3"/>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36"/>
      <c r="S47" s="537"/>
      <c r="T47" s="560" t="str">
        <f>IF(P47="","",VLOOKUP(P47,【参考】数式用!$A$5:$H$34,MATCH(S47,【参考】数式用!$C$4:$E$4,0)+2,0))</f>
        <v/>
      </c>
      <c r="U47" s="104" t="s">
        <v>157</v>
      </c>
      <c r="V47" s="538"/>
      <c r="W47" s="101" t="s">
        <v>158</v>
      </c>
      <c r="X47" s="538"/>
      <c r="Y47" s="312" t="s">
        <v>159</v>
      </c>
      <c r="Z47" s="539"/>
      <c r="AA47" s="101" t="s">
        <v>158</v>
      </c>
      <c r="AB47" s="539"/>
      <c r="AC47" s="101" t="s">
        <v>160</v>
      </c>
      <c r="AD47" s="540" t="s">
        <v>161</v>
      </c>
      <c r="AE47" s="541" t="str">
        <f t="shared" si="0"/>
        <v/>
      </c>
      <c r="AF47" s="542" t="s">
        <v>162</v>
      </c>
      <c r="AG47" s="543" t="str">
        <f t="shared" si="1"/>
        <v/>
      </c>
    </row>
    <row r="48" spans="1:33" ht="36.75" customHeight="1">
      <c r="A48" s="528">
        <f t="shared" si="3"/>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36"/>
      <c r="S48" s="537"/>
      <c r="T48" s="560" t="str">
        <f>IF(P48="","",VLOOKUP(P48,【参考】数式用!$A$5:$H$34,MATCH(S48,【参考】数式用!$C$4:$E$4,0)+2,0))</f>
        <v/>
      </c>
      <c r="U48" s="104" t="s">
        <v>157</v>
      </c>
      <c r="V48" s="538"/>
      <c r="W48" s="101" t="s">
        <v>158</v>
      </c>
      <c r="X48" s="538"/>
      <c r="Y48" s="312" t="s">
        <v>159</v>
      </c>
      <c r="Z48" s="539"/>
      <c r="AA48" s="101" t="s">
        <v>158</v>
      </c>
      <c r="AB48" s="539"/>
      <c r="AC48" s="101" t="s">
        <v>160</v>
      </c>
      <c r="AD48" s="540" t="s">
        <v>161</v>
      </c>
      <c r="AE48" s="541" t="str">
        <f t="shared" si="0"/>
        <v/>
      </c>
      <c r="AF48" s="542" t="s">
        <v>162</v>
      </c>
      <c r="AG48" s="543" t="str">
        <f t="shared" si="1"/>
        <v/>
      </c>
    </row>
    <row r="49" spans="1:33" ht="36.75" customHeight="1">
      <c r="A49" s="528">
        <f t="shared" si="3"/>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36"/>
      <c r="S49" s="537"/>
      <c r="T49" s="560" t="str">
        <f>IF(P49="","",VLOOKUP(P49,【参考】数式用!$A$5:$H$34,MATCH(S49,【参考】数式用!$C$4:$E$4,0)+2,0))</f>
        <v/>
      </c>
      <c r="U49" s="104" t="s">
        <v>157</v>
      </c>
      <c r="V49" s="538"/>
      <c r="W49" s="101" t="s">
        <v>158</v>
      </c>
      <c r="X49" s="538"/>
      <c r="Y49" s="312" t="s">
        <v>159</v>
      </c>
      <c r="Z49" s="539"/>
      <c r="AA49" s="101" t="s">
        <v>158</v>
      </c>
      <c r="AB49" s="539"/>
      <c r="AC49" s="101" t="s">
        <v>160</v>
      </c>
      <c r="AD49" s="540" t="s">
        <v>161</v>
      </c>
      <c r="AE49" s="541" t="str">
        <f t="shared" si="0"/>
        <v/>
      </c>
      <c r="AF49" s="542" t="s">
        <v>162</v>
      </c>
      <c r="AG49" s="543" t="str">
        <f t="shared" si="1"/>
        <v/>
      </c>
    </row>
    <row r="50" spans="1:33" ht="36.75" customHeight="1">
      <c r="A50" s="528">
        <f t="shared" si="3"/>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36"/>
      <c r="S50" s="537"/>
      <c r="T50" s="560" t="str">
        <f>IF(P50="","",VLOOKUP(P50,【参考】数式用!$A$5:$H$34,MATCH(S50,【参考】数式用!$C$4:$E$4,0)+2,0))</f>
        <v/>
      </c>
      <c r="U50" s="104" t="s">
        <v>157</v>
      </c>
      <c r="V50" s="538"/>
      <c r="W50" s="101" t="s">
        <v>158</v>
      </c>
      <c r="X50" s="538"/>
      <c r="Y50" s="312" t="s">
        <v>159</v>
      </c>
      <c r="Z50" s="539"/>
      <c r="AA50" s="101" t="s">
        <v>158</v>
      </c>
      <c r="AB50" s="539"/>
      <c r="AC50" s="101" t="s">
        <v>160</v>
      </c>
      <c r="AD50" s="540" t="s">
        <v>161</v>
      </c>
      <c r="AE50" s="541" t="str">
        <f t="shared" si="0"/>
        <v/>
      </c>
      <c r="AF50" s="542" t="s">
        <v>162</v>
      </c>
      <c r="AG50" s="543" t="str">
        <f t="shared" si="1"/>
        <v/>
      </c>
    </row>
    <row r="51" spans="1:33" ht="36.75" customHeight="1">
      <c r="A51" s="528">
        <f t="shared" si="3"/>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36"/>
      <c r="S51" s="537"/>
      <c r="T51" s="560" t="str">
        <f>IF(P51="","",VLOOKUP(P51,【参考】数式用!$A$5:$H$34,MATCH(S51,【参考】数式用!$C$4:$E$4,0)+2,0))</f>
        <v/>
      </c>
      <c r="U51" s="104" t="s">
        <v>157</v>
      </c>
      <c r="V51" s="538"/>
      <c r="W51" s="101" t="s">
        <v>158</v>
      </c>
      <c r="X51" s="538"/>
      <c r="Y51" s="312" t="s">
        <v>159</v>
      </c>
      <c r="Z51" s="539"/>
      <c r="AA51" s="101" t="s">
        <v>158</v>
      </c>
      <c r="AB51" s="539"/>
      <c r="AC51" s="101" t="s">
        <v>160</v>
      </c>
      <c r="AD51" s="540" t="s">
        <v>161</v>
      </c>
      <c r="AE51" s="541" t="str">
        <f t="shared" si="0"/>
        <v/>
      </c>
      <c r="AF51" s="544" t="s">
        <v>162</v>
      </c>
      <c r="AG51" s="543" t="str">
        <f t="shared" si="1"/>
        <v/>
      </c>
    </row>
    <row r="52" spans="1:33" ht="36.75" customHeight="1">
      <c r="A52" s="528">
        <f t="shared" si="3"/>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36"/>
      <c r="S52" s="537"/>
      <c r="T52" s="560" t="str">
        <f>IF(P52="","",VLOOKUP(P52,【参考】数式用!$A$5:$H$34,MATCH(S52,【参考】数式用!$C$4:$E$4,0)+2,0))</f>
        <v/>
      </c>
      <c r="U52" s="104" t="s">
        <v>157</v>
      </c>
      <c r="V52" s="538"/>
      <c r="W52" s="101" t="s">
        <v>158</v>
      </c>
      <c r="X52" s="538"/>
      <c r="Y52" s="312" t="s">
        <v>159</v>
      </c>
      <c r="Z52" s="539"/>
      <c r="AA52" s="101" t="s">
        <v>158</v>
      </c>
      <c r="AB52" s="539"/>
      <c r="AC52" s="101" t="s">
        <v>160</v>
      </c>
      <c r="AD52" s="540" t="s">
        <v>161</v>
      </c>
      <c r="AE52" s="541" t="str">
        <f t="shared" si="0"/>
        <v/>
      </c>
      <c r="AF52" s="544" t="s">
        <v>162</v>
      </c>
      <c r="AG52" s="543" t="str">
        <f t="shared" si="1"/>
        <v/>
      </c>
    </row>
    <row r="53" spans="1:33" ht="36.75" customHeight="1">
      <c r="A53" s="528">
        <f t="shared" si="3"/>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36"/>
      <c r="S53" s="537"/>
      <c r="T53" s="560" t="str">
        <f>IF(P53="","",VLOOKUP(P53,【参考】数式用!$A$5:$H$34,MATCH(S53,【参考】数式用!$C$4:$E$4,0)+2,0))</f>
        <v/>
      </c>
      <c r="U53" s="104" t="s">
        <v>157</v>
      </c>
      <c r="V53" s="538"/>
      <c r="W53" s="101" t="s">
        <v>158</v>
      </c>
      <c r="X53" s="538"/>
      <c r="Y53" s="312" t="s">
        <v>159</v>
      </c>
      <c r="Z53" s="539"/>
      <c r="AA53" s="101" t="s">
        <v>158</v>
      </c>
      <c r="AB53" s="539"/>
      <c r="AC53" s="101" t="s">
        <v>160</v>
      </c>
      <c r="AD53" s="540" t="s">
        <v>161</v>
      </c>
      <c r="AE53" s="541" t="str">
        <f t="shared" si="0"/>
        <v/>
      </c>
      <c r="AF53" s="544" t="s">
        <v>162</v>
      </c>
      <c r="AG53" s="543" t="str">
        <f t="shared" si="1"/>
        <v/>
      </c>
    </row>
    <row r="54" spans="1:33" ht="36.75" customHeight="1">
      <c r="A54" s="528">
        <f t="shared" si="3"/>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36"/>
      <c r="S54" s="537"/>
      <c r="T54" s="560" t="str">
        <f>IF(P54="","",VLOOKUP(P54,【参考】数式用!$A$5:$H$34,MATCH(S54,【参考】数式用!$C$4:$E$4,0)+2,0))</f>
        <v/>
      </c>
      <c r="U54" s="104" t="s">
        <v>157</v>
      </c>
      <c r="V54" s="538"/>
      <c r="W54" s="101" t="s">
        <v>158</v>
      </c>
      <c r="X54" s="538"/>
      <c r="Y54" s="312" t="s">
        <v>159</v>
      </c>
      <c r="Z54" s="539"/>
      <c r="AA54" s="101" t="s">
        <v>158</v>
      </c>
      <c r="AB54" s="539"/>
      <c r="AC54" s="101" t="s">
        <v>160</v>
      </c>
      <c r="AD54" s="540" t="s">
        <v>161</v>
      </c>
      <c r="AE54" s="541" t="str">
        <f t="shared" si="0"/>
        <v/>
      </c>
      <c r="AF54" s="544" t="s">
        <v>162</v>
      </c>
      <c r="AG54" s="543" t="str">
        <f t="shared" si="1"/>
        <v/>
      </c>
    </row>
    <row r="55" spans="1:33" ht="36.75" customHeight="1">
      <c r="A55" s="528">
        <f t="shared" si="3"/>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36"/>
      <c r="S55" s="537"/>
      <c r="T55" s="560" t="str">
        <f>IF(P55="","",VLOOKUP(P55,【参考】数式用!$A$5:$H$34,MATCH(S55,【参考】数式用!$C$4:$E$4,0)+2,0))</f>
        <v/>
      </c>
      <c r="U55" s="104" t="s">
        <v>157</v>
      </c>
      <c r="V55" s="538"/>
      <c r="W55" s="101" t="s">
        <v>158</v>
      </c>
      <c r="X55" s="538"/>
      <c r="Y55" s="312" t="s">
        <v>159</v>
      </c>
      <c r="Z55" s="539"/>
      <c r="AA55" s="101" t="s">
        <v>158</v>
      </c>
      <c r="AB55" s="539"/>
      <c r="AC55" s="101" t="s">
        <v>160</v>
      </c>
      <c r="AD55" s="540" t="s">
        <v>161</v>
      </c>
      <c r="AE55" s="541" t="str">
        <f t="shared" si="0"/>
        <v/>
      </c>
      <c r="AF55" s="544" t="s">
        <v>162</v>
      </c>
      <c r="AG55" s="543" t="str">
        <f t="shared" si="1"/>
        <v/>
      </c>
    </row>
    <row r="56" spans="1:33" ht="36.75" customHeight="1">
      <c r="A56" s="528">
        <f t="shared" si="3"/>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36"/>
      <c r="S56" s="537"/>
      <c r="T56" s="560" t="str">
        <f>IF(P56="","",VLOOKUP(P56,【参考】数式用!$A$5:$H$34,MATCH(S56,【参考】数式用!$C$4:$E$4,0)+2,0))</f>
        <v/>
      </c>
      <c r="U56" s="104" t="s">
        <v>157</v>
      </c>
      <c r="V56" s="538"/>
      <c r="W56" s="101" t="s">
        <v>158</v>
      </c>
      <c r="X56" s="538"/>
      <c r="Y56" s="312" t="s">
        <v>159</v>
      </c>
      <c r="Z56" s="539"/>
      <c r="AA56" s="101" t="s">
        <v>158</v>
      </c>
      <c r="AB56" s="539"/>
      <c r="AC56" s="101" t="s">
        <v>160</v>
      </c>
      <c r="AD56" s="540" t="s">
        <v>161</v>
      </c>
      <c r="AE56" s="541" t="str">
        <f t="shared" si="0"/>
        <v/>
      </c>
      <c r="AF56" s="544" t="s">
        <v>162</v>
      </c>
      <c r="AG56" s="543" t="str">
        <f t="shared" si="1"/>
        <v/>
      </c>
    </row>
    <row r="57" spans="1:33" ht="36.75" customHeight="1">
      <c r="A57" s="528">
        <f t="shared" si="3"/>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36"/>
      <c r="S57" s="537"/>
      <c r="T57" s="560" t="str">
        <f>IF(P57="","",VLOOKUP(P57,【参考】数式用!$A$5:$H$34,MATCH(S57,【参考】数式用!$C$4:$E$4,0)+2,0))</f>
        <v/>
      </c>
      <c r="U57" s="104" t="s">
        <v>157</v>
      </c>
      <c r="V57" s="538"/>
      <c r="W57" s="101" t="s">
        <v>158</v>
      </c>
      <c r="X57" s="538"/>
      <c r="Y57" s="312" t="s">
        <v>159</v>
      </c>
      <c r="Z57" s="539"/>
      <c r="AA57" s="101" t="s">
        <v>158</v>
      </c>
      <c r="AB57" s="539"/>
      <c r="AC57" s="101" t="s">
        <v>160</v>
      </c>
      <c r="AD57" s="540" t="s">
        <v>161</v>
      </c>
      <c r="AE57" s="541" t="str">
        <f t="shared" si="0"/>
        <v/>
      </c>
      <c r="AF57" s="544" t="s">
        <v>162</v>
      </c>
      <c r="AG57" s="543" t="str">
        <f t="shared" si="1"/>
        <v/>
      </c>
    </row>
    <row r="58" spans="1:33" ht="36.75" customHeight="1">
      <c r="A58" s="528">
        <f t="shared" si="3"/>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36"/>
      <c r="S58" s="537"/>
      <c r="T58" s="560" t="str">
        <f>IF(P58="","",VLOOKUP(P58,【参考】数式用!$A$5:$H$34,MATCH(S58,【参考】数式用!$C$4:$E$4,0)+2,0))</f>
        <v/>
      </c>
      <c r="U58" s="104" t="s">
        <v>157</v>
      </c>
      <c r="V58" s="538"/>
      <c r="W58" s="101" t="s">
        <v>158</v>
      </c>
      <c r="X58" s="538"/>
      <c r="Y58" s="312" t="s">
        <v>159</v>
      </c>
      <c r="Z58" s="539"/>
      <c r="AA58" s="101" t="s">
        <v>158</v>
      </c>
      <c r="AB58" s="539"/>
      <c r="AC58" s="101" t="s">
        <v>160</v>
      </c>
      <c r="AD58" s="540" t="s">
        <v>161</v>
      </c>
      <c r="AE58" s="541" t="str">
        <f t="shared" si="0"/>
        <v/>
      </c>
      <c r="AF58" s="544" t="s">
        <v>162</v>
      </c>
      <c r="AG58" s="543" t="str">
        <f t="shared" si="1"/>
        <v/>
      </c>
    </row>
    <row r="59" spans="1:33" ht="36.75" customHeight="1">
      <c r="A59" s="528">
        <f t="shared" si="3"/>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36"/>
      <c r="S59" s="537"/>
      <c r="T59" s="560" t="str">
        <f>IF(P59="","",VLOOKUP(P59,【参考】数式用!$A$5:$H$34,MATCH(S59,【参考】数式用!$C$4:$E$4,0)+2,0))</f>
        <v/>
      </c>
      <c r="U59" s="104" t="s">
        <v>157</v>
      </c>
      <c r="V59" s="538"/>
      <c r="W59" s="101" t="s">
        <v>158</v>
      </c>
      <c r="X59" s="538"/>
      <c r="Y59" s="312" t="s">
        <v>159</v>
      </c>
      <c r="Z59" s="539"/>
      <c r="AA59" s="101" t="s">
        <v>158</v>
      </c>
      <c r="AB59" s="539"/>
      <c r="AC59" s="101" t="s">
        <v>160</v>
      </c>
      <c r="AD59" s="540" t="s">
        <v>161</v>
      </c>
      <c r="AE59" s="541" t="str">
        <f t="shared" si="0"/>
        <v/>
      </c>
      <c r="AF59" s="544" t="s">
        <v>162</v>
      </c>
      <c r="AG59" s="543" t="str">
        <f t="shared" si="1"/>
        <v/>
      </c>
    </row>
    <row r="60" spans="1:33" ht="36.75" customHeight="1">
      <c r="A60" s="528">
        <f t="shared" si="3"/>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36"/>
      <c r="S60" s="537"/>
      <c r="T60" s="560" t="str">
        <f>IF(P60="","",VLOOKUP(P60,【参考】数式用!$A$5:$H$34,MATCH(S60,【参考】数式用!$C$4:$E$4,0)+2,0))</f>
        <v/>
      </c>
      <c r="U60" s="104" t="s">
        <v>157</v>
      </c>
      <c r="V60" s="538"/>
      <c r="W60" s="101" t="s">
        <v>158</v>
      </c>
      <c r="X60" s="538"/>
      <c r="Y60" s="312" t="s">
        <v>159</v>
      </c>
      <c r="Z60" s="539"/>
      <c r="AA60" s="101" t="s">
        <v>158</v>
      </c>
      <c r="AB60" s="539"/>
      <c r="AC60" s="101" t="s">
        <v>160</v>
      </c>
      <c r="AD60" s="540" t="s">
        <v>161</v>
      </c>
      <c r="AE60" s="541" t="str">
        <f t="shared" si="0"/>
        <v/>
      </c>
      <c r="AF60" s="544" t="s">
        <v>162</v>
      </c>
      <c r="AG60" s="543" t="str">
        <f t="shared" si="1"/>
        <v/>
      </c>
    </row>
    <row r="61" spans="1:33" ht="36.75" customHeight="1">
      <c r="A61" s="528">
        <f t="shared" si="3"/>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36"/>
      <c r="S61" s="537"/>
      <c r="T61" s="560" t="str">
        <f>IF(P61="","",VLOOKUP(P61,【参考】数式用!$A$5:$H$34,MATCH(S61,【参考】数式用!$C$4:$E$4,0)+2,0))</f>
        <v/>
      </c>
      <c r="U61" s="104" t="s">
        <v>157</v>
      </c>
      <c r="V61" s="538"/>
      <c r="W61" s="101" t="s">
        <v>158</v>
      </c>
      <c r="X61" s="538"/>
      <c r="Y61" s="312" t="s">
        <v>159</v>
      </c>
      <c r="Z61" s="539"/>
      <c r="AA61" s="101" t="s">
        <v>158</v>
      </c>
      <c r="AB61" s="539"/>
      <c r="AC61" s="101" t="s">
        <v>160</v>
      </c>
      <c r="AD61" s="540" t="s">
        <v>161</v>
      </c>
      <c r="AE61" s="541" t="str">
        <f t="shared" si="0"/>
        <v/>
      </c>
      <c r="AF61" s="544" t="s">
        <v>162</v>
      </c>
      <c r="AG61" s="543" t="str">
        <f t="shared" si="1"/>
        <v/>
      </c>
    </row>
    <row r="62" spans="1:33" ht="36.75" customHeight="1">
      <c r="A62" s="528">
        <f t="shared" si="3"/>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36"/>
      <c r="S62" s="537"/>
      <c r="T62" s="560" t="str">
        <f>IF(P62="","",VLOOKUP(P62,【参考】数式用!$A$5:$H$34,MATCH(S62,【参考】数式用!$C$4:$E$4,0)+2,0))</f>
        <v/>
      </c>
      <c r="U62" s="104" t="s">
        <v>157</v>
      </c>
      <c r="V62" s="538"/>
      <c r="W62" s="101" t="s">
        <v>158</v>
      </c>
      <c r="X62" s="538"/>
      <c r="Y62" s="312" t="s">
        <v>159</v>
      </c>
      <c r="Z62" s="539"/>
      <c r="AA62" s="101" t="s">
        <v>158</v>
      </c>
      <c r="AB62" s="539"/>
      <c r="AC62" s="101" t="s">
        <v>160</v>
      </c>
      <c r="AD62" s="540" t="s">
        <v>161</v>
      </c>
      <c r="AE62" s="541" t="str">
        <f t="shared" si="0"/>
        <v/>
      </c>
      <c r="AF62" s="544" t="s">
        <v>162</v>
      </c>
      <c r="AG62" s="543" t="str">
        <f t="shared" si="1"/>
        <v/>
      </c>
    </row>
    <row r="63" spans="1:33" ht="36.75" customHeight="1">
      <c r="A63" s="528">
        <f t="shared" si="3"/>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36"/>
      <c r="S63" s="537"/>
      <c r="T63" s="560" t="str">
        <f>IF(P63="","",VLOOKUP(P63,【参考】数式用!$A$5:$H$34,MATCH(S63,【参考】数式用!$C$4:$E$4,0)+2,0))</f>
        <v/>
      </c>
      <c r="U63" s="104" t="s">
        <v>157</v>
      </c>
      <c r="V63" s="538"/>
      <c r="W63" s="101" t="s">
        <v>158</v>
      </c>
      <c r="X63" s="538"/>
      <c r="Y63" s="312" t="s">
        <v>159</v>
      </c>
      <c r="Z63" s="539"/>
      <c r="AA63" s="101" t="s">
        <v>158</v>
      </c>
      <c r="AB63" s="539"/>
      <c r="AC63" s="101" t="s">
        <v>160</v>
      </c>
      <c r="AD63" s="540" t="s">
        <v>161</v>
      </c>
      <c r="AE63" s="541" t="str">
        <f t="shared" si="0"/>
        <v/>
      </c>
      <c r="AF63" s="544" t="s">
        <v>162</v>
      </c>
      <c r="AG63" s="543" t="str">
        <f t="shared" si="1"/>
        <v/>
      </c>
    </row>
    <row r="64" spans="1:33" ht="36.75" customHeight="1">
      <c r="A64" s="528">
        <f t="shared" si="3"/>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36"/>
      <c r="S64" s="537"/>
      <c r="T64" s="560" t="str">
        <f>IF(P64="","",VLOOKUP(P64,【参考】数式用!$A$5:$H$34,MATCH(S64,【参考】数式用!$C$4:$E$4,0)+2,0))</f>
        <v/>
      </c>
      <c r="U64" s="104" t="s">
        <v>157</v>
      </c>
      <c r="V64" s="538"/>
      <c r="W64" s="101" t="s">
        <v>158</v>
      </c>
      <c r="X64" s="538"/>
      <c r="Y64" s="312" t="s">
        <v>159</v>
      </c>
      <c r="Z64" s="539"/>
      <c r="AA64" s="101" t="s">
        <v>158</v>
      </c>
      <c r="AB64" s="539"/>
      <c r="AC64" s="101" t="s">
        <v>160</v>
      </c>
      <c r="AD64" s="540" t="s">
        <v>161</v>
      </c>
      <c r="AE64" s="541" t="str">
        <f t="shared" si="0"/>
        <v/>
      </c>
      <c r="AF64" s="544" t="s">
        <v>162</v>
      </c>
      <c r="AG64" s="543" t="str">
        <f t="shared" si="1"/>
        <v/>
      </c>
    </row>
    <row r="65" spans="1:33" ht="36.75" customHeight="1">
      <c r="A65" s="528">
        <f t="shared" si="3"/>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36"/>
      <c r="S65" s="537"/>
      <c r="T65" s="560" t="str">
        <f>IF(P65="","",VLOOKUP(P65,【参考】数式用!$A$5:$H$34,MATCH(S65,【参考】数式用!$C$4:$E$4,0)+2,0))</f>
        <v/>
      </c>
      <c r="U65" s="104" t="s">
        <v>157</v>
      </c>
      <c r="V65" s="538"/>
      <c r="W65" s="101" t="s">
        <v>158</v>
      </c>
      <c r="X65" s="538"/>
      <c r="Y65" s="312" t="s">
        <v>159</v>
      </c>
      <c r="Z65" s="539"/>
      <c r="AA65" s="101" t="s">
        <v>158</v>
      </c>
      <c r="AB65" s="539"/>
      <c r="AC65" s="101" t="s">
        <v>160</v>
      </c>
      <c r="AD65" s="540" t="s">
        <v>161</v>
      </c>
      <c r="AE65" s="541" t="str">
        <f t="shared" si="0"/>
        <v/>
      </c>
      <c r="AF65" s="544" t="s">
        <v>162</v>
      </c>
      <c r="AG65" s="543" t="str">
        <f t="shared" si="1"/>
        <v/>
      </c>
    </row>
    <row r="66" spans="1:33" ht="36.75" customHeight="1">
      <c r="A66" s="528">
        <f t="shared" si="3"/>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36"/>
      <c r="S66" s="537"/>
      <c r="T66" s="560" t="str">
        <f>IF(P66="","",VLOOKUP(P66,【参考】数式用!$A$5:$H$34,MATCH(S66,【参考】数式用!$C$4:$E$4,0)+2,0))</f>
        <v/>
      </c>
      <c r="U66" s="104" t="s">
        <v>157</v>
      </c>
      <c r="V66" s="538"/>
      <c r="W66" s="101" t="s">
        <v>158</v>
      </c>
      <c r="X66" s="538"/>
      <c r="Y66" s="312" t="s">
        <v>159</v>
      </c>
      <c r="Z66" s="539"/>
      <c r="AA66" s="101" t="s">
        <v>158</v>
      </c>
      <c r="AB66" s="539"/>
      <c r="AC66" s="101" t="s">
        <v>160</v>
      </c>
      <c r="AD66" s="540" t="s">
        <v>161</v>
      </c>
      <c r="AE66" s="541" t="str">
        <f t="shared" si="0"/>
        <v/>
      </c>
      <c r="AF66" s="544" t="s">
        <v>162</v>
      </c>
      <c r="AG66" s="543" t="str">
        <f t="shared" si="1"/>
        <v/>
      </c>
    </row>
    <row r="67" spans="1:33" ht="36.75" customHeight="1">
      <c r="A67" s="528">
        <f t="shared" si="3"/>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36"/>
      <c r="S67" s="537"/>
      <c r="T67" s="560" t="str">
        <f>IF(P67="","",VLOOKUP(P67,【参考】数式用!$A$5:$H$34,MATCH(S67,【参考】数式用!$C$4:$E$4,0)+2,0))</f>
        <v/>
      </c>
      <c r="U67" s="104" t="s">
        <v>157</v>
      </c>
      <c r="V67" s="538"/>
      <c r="W67" s="101" t="s">
        <v>158</v>
      </c>
      <c r="X67" s="538"/>
      <c r="Y67" s="312" t="s">
        <v>159</v>
      </c>
      <c r="Z67" s="539"/>
      <c r="AA67" s="101" t="s">
        <v>158</v>
      </c>
      <c r="AB67" s="539"/>
      <c r="AC67" s="101" t="s">
        <v>160</v>
      </c>
      <c r="AD67" s="540" t="s">
        <v>161</v>
      </c>
      <c r="AE67" s="541" t="str">
        <f t="shared" si="0"/>
        <v/>
      </c>
      <c r="AF67" s="544" t="s">
        <v>162</v>
      </c>
      <c r="AG67" s="543" t="str">
        <f t="shared" si="1"/>
        <v/>
      </c>
    </row>
    <row r="68" spans="1:33" ht="36.75" customHeight="1">
      <c r="A68" s="528">
        <f t="shared" si="3"/>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36"/>
      <c r="S68" s="537"/>
      <c r="T68" s="560" t="str">
        <f>IF(P68="","",VLOOKUP(P68,【参考】数式用!$A$5:$H$34,MATCH(S68,【参考】数式用!$C$4:$E$4,0)+2,0))</f>
        <v/>
      </c>
      <c r="U68" s="104" t="s">
        <v>157</v>
      </c>
      <c r="V68" s="538"/>
      <c r="W68" s="101" t="s">
        <v>158</v>
      </c>
      <c r="X68" s="538"/>
      <c r="Y68" s="312" t="s">
        <v>159</v>
      </c>
      <c r="Z68" s="539"/>
      <c r="AA68" s="101" t="s">
        <v>158</v>
      </c>
      <c r="AB68" s="539"/>
      <c r="AC68" s="101" t="s">
        <v>160</v>
      </c>
      <c r="AD68" s="540" t="s">
        <v>161</v>
      </c>
      <c r="AE68" s="541" t="str">
        <f t="shared" si="0"/>
        <v/>
      </c>
      <c r="AF68" s="544" t="s">
        <v>162</v>
      </c>
      <c r="AG68" s="543" t="str">
        <f t="shared" si="1"/>
        <v/>
      </c>
    </row>
    <row r="69" spans="1:33" ht="36.75" customHeight="1">
      <c r="A69" s="528">
        <f t="shared" si="3"/>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36"/>
      <c r="S69" s="537"/>
      <c r="T69" s="560" t="str">
        <f>IF(P69="","",VLOOKUP(P69,【参考】数式用!$A$5:$H$34,MATCH(S69,【参考】数式用!$C$4:$E$4,0)+2,0))</f>
        <v/>
      </c>
      <c r="U69" s="104" t="s">
        <v>157</v>
      </c>
      <c r="V69" s="538"/>
      <c r="W69" s="101" t="s">
        <v>158</v>
      </c>
      <c r="X69" s="538"/>
      <c r="Y69" s="312" t="s">
        <v>159</v>
      </c>
      <c r="Z69" s="539"/>
      <c r="AA69" s="101" t="s">
        <v>158</v>
      </c>
      <c r="AB69" s="539"/>
      <c r="AC69" s="101" t="s">
        <v>160</v>
      </c>
      <c r="AD69" s="540" t="s">
        <v>161</v>
      </c>
      <c r="AE69" s="541" t="str">
        <f t="shared" si="0"/>
        <v/>
      </c>
      <c r="AF69" s="544" t="s">
        <v>162</v>
      </c>
      <c r="AG69" s="543" t="str">
        <f t="shared" si="1"/>
        <v/>
      </c>
    </row>
    <row r="70" spans="1:33" ht="36.75" customHeight="1">
      <c r="A70" s="528">
        <f t="shared" si="3"/>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36"/>
      <c r="S70" s="537"/>
      <c r="T70" s="560" t="str">
        <f>IF(P70="","",VLOOKUP(P70,【参考】数式用!$A$5:$H$34,MATCH(S70,【参考】数式用!$C$4:$E$4,0)+2,0))</f>
        <v/>
      </c>
      <c r="U70" s="104" t="s">
        <v>157</v>
      </c>
      <c r="V70" s="538"/>
      <c r="W70" s="101" t="s">
        <v>158</v>
      </c>
      <c r="X70" s="538"/>
      <c r="Y70" s="312" t="s">
        <v>159</v>
      </c>
      <c r="Z70" s="539"/>
      <c r="AA70" s="101" t="s">
        <v>158</v>
      </c>
      <c r="AB70" s="539"/>
      <c r="AC70" s="101" t="s">
        <v>160</v>
      </c>
      <c r="AD70" s="540" t="s">
        <v>161</v>
      </c>
      <c r="AE70" s="541" t="str">
        <f t="shared" si="0"/>
        <v/>
      </c>
      <c r="AF70" s="544" t="s">
        <v>162</v>
      </c>
      <c r="AG70" s="543" t="str">
        <f t="shared" si="1"/>
        <v/>
      </c>
    </row>
    <row r="71" spans="1:33" ht="36.75" customHeight="1">
      <c r="A71" s="528">
        <f t="shared" si="3"/>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36"/>
      <c r="S71" s="537"/>
      <c r="T71" s="560" t="str">
        <f>IF(P71="","",VLOOKUP(P71,【参考】数式用!$A$5:$H$34,MATCH(S71,【参考】数式用!$C$4:$E$4,0)+2,0))</f>
        <v/>
      </c>
      <c r="U71" s="104" t="s">
        <v>157</v>
      </c>
      <c r="V71" s="538"/>
      <c r="W71" s="101" t="s">
        <v>158</v>
      </c>
      <c r="X71" s="538"/>
      <c r="Y71" s="312" t="s">
        <v>159</v>
      </c>
      <c r="Z71" s="539"/>
      <c r="AA71" s="101" t="s">
        <v>158</v>
      </c>
      <c r="AB71" s="539"/>
      <c r="AC71" s="101" t="s">
        <v>160</v>
      </c>
      <c r="AD71" s="540" t="s">
        <v>161</v>
      </c>
      <c r="AE71" s="541" t="str">
        <f t="shared" si="0"/>
        <v/>
      </c>
      <c r="AF71" s="544" t="s">
        <v>162</v>
      </c>
      <c r="AG71" s="543" t="str">
        <f t="shared" si="1"/>
        <v/>
      </c>
    </row>
    <row r="72" spans="1:33" ht="36.75" customHeight="1">
      <c r="A72" s="528">
        <f t="shared" si="3"/>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36"/>
      <c r="S72" s="537"/>
      <c r="T72" s="560" t="str">
        <f>IF(P72="","",VLOOKUP(P72,【参考】数式用!$A$5:$H$34,MATCH(S72,【参考】数式用!$C$4:$E$4,0)+2,0))</f>
        <v/>
      </c>
      <c r="U72" s="104" t="s">
        <v>157</v>
      </c>
      <c r="V72" s="538"/>
      <c r="W72" s="101" t="s">
        <v>158</v>
      </c>
      <c r="X72" s="538"/>
      <c r="Y72" s="312" t="s">
        <v>159</v>
      </c>
      <c r="Z72" s="539"/>
      <c r="AA72" s="101" t="s">
        <v>158</v>
      </c>
      <c r="AB72" s="539"/>
      <c r="AC72" s="101" t="s">
        <v>160</v>
      </c>
      <c r="AD72" s="540" t="s">
        <v>161</v>
      </c>
      <c r="AE72" s="541" t="str">
        <f t="shared" si="0"/>
        <v/>
      </c>
      <c r="AF72" s="544" t="s">
        <v>162</v>
      </c>
      <c r="AG72" s="543" t="str">
        <f t="shared" si="1"/>
        <v/>
      </c>
    </row>
    <row r="73" spans="1:33" ht="36.75" customHeight="1">
      <c r="A73" s="528">
        <f t="shared" si="3"/>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36"/>
      <c r="S73" s="537"/>
      <c r="T73" s="560" t="str">
        <f>IF(P73="","",VLOOKUP(P73,【参考】数式用!$A$5:$H$34,MATCH(S73,【参考】数式用!$C$4:$E$4,0)+2,0))</f>
        <v/>
      </c>
      <c r="U73" s="104" t="s">
        <v>157</v>
      </c>
      <c r="V73" s="538"/>
      <c r="W73" s="101" t="s">
        <v>158</v>
      </c>
      <c r="X73" s="538"/>
      <c r="Y73" s="312" t="s">
        <v>159</v>
      </c>
      <c r="Z73" s="539"/>
      <c r="AA73" s="101" t="s">
        <v>158</v>
      </c>
      <c r="AB73" s="539"/>
      <c r="AC73" s="101" t="s">
        <v>160</v>
      </c>
      <c r="AD73" s="540" t="s">
        <v>161</v>
      </c>
      <c r="AE73" s="541" t="str">
        <f t="shared" si="0"/>
        <v/>
      </c>
      <c r="AF73" s="544" t="s">
        <v>162</v>
      </c>
      <c r="AG73" s="543" t="str">
        <f t="shared" si="1"/>
        <v/>
      </c>
    </row>
    <row r="74" spans="1:33" ht="36.75" customHeight="1">
      <c r="A74" s="528">
        <f t="shared" si="3"/>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36"/>
      <c r="S74" s="537"/>
      <c r="T74" s="560" t="str">
        <f>IF(P74="","",VLOOKUP(P74,【参考】数式用!$A$5:$H$34,MATCH(S74,【参考】数式用!$C$4:$E$4,0)+2,0))</f>
        <v/>
      </c>
      <c r="U74" s="104" t="s">
        <v>157</v>
      </c>
      <c r="V74" s="538"/>
      <c r="W74" s="101" t="s">
        <v>158</v>
      </c>
      <c r="X74" s="538"/>
      <c r="Y74" s="312" t="s">
        <v>159</v>
      </c>
      <c r="Z74" s="539"/>
      <c r="AA74" s="101" t="s">
        <v>158</v>
      </c>
      <c r="AB74" s="539"/>
      <c r="AC74" s="101" t="s">
        <v>160</v>
      </c>
      <c r="AD74" s="540" t="s">
        <v>161</v>
      </c>
      <c r="AE74" s="541" t="str">
        <f t="shared" si="0"/>
        <v/>
      </c>
      <c r="AF74" s="544" t="s">
        <v>162</v>
      </c>
      <c r="AG74" s="543" t="str">
        <f t="shared" si="1"/>
        <v/>
      </c>
    </row>
    <row r="75" spans="1:33" ht="36.75" customHeight="1">
      <c r="A75" s="528">
        <f t="shared" si="3"/>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36"/>
      <c r="S75" s="537"/>
      <c r="T75" s="560" t="str">
        <f>IF(P75="","",VLOOKUP(P75,【参考】数式用!$A$5:$H$34,MATCH(S75,【参考】数式用!$C$4:$E$4,0)+2,0))</f>
        <v/>
      </c>
      <c r="U75" s="104" t="s">
        <v>157</v>
      </c>
      <c r="V75" s="538"/>
      <c r="W75" s="101" t="s">
        <v>158</v>
      </c>
      <c r="X75" s="538"/>
      <c r="Y75" s="312" t="s">
        <v>159</v>
      </c>
      <c r="Z75" s="539"/>
      <c r="AA75" s="101" t="s">
        <v>158</v>
      </c>
      <c r="AB75" s="539"/>
      <c r="AC75" s="101" t="s">
        <v>160</v>
      </c>
      <c r="AD75" s="540" t="s">
        <v>161</v>
      </c>
      <c r="AE75" s="541" t="str">
        <f t="shared" si="0"/>
        <v/>
      </c>
      <c r="AF75" s="544" t="s">
        <v>162</v>
      </c>
      <c r="AG75" s="543" t="str">
        <f t="shared" si="1"/>
        <v/>
      </c>
    </row>
    <row r="76" spans="1:33" ht="36.75" customHeight="1">
      <c r="A76" s="528">
        <f t="shared" si="3"/>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36"/>
      <c r="S76" s="537"/>
      <c r="T76" s="560" t="str">
        <f>IF(P76="","",VLOOKUP(P76,【参考】数式用!$A$5:$H$34,MATCH(S76,【参考】数式用!$C$4:$E$4,0)+2,0))</f>
        <v/>
      </c>
      <c r="U76" s="104" t="s">
        <v>157</v>
      </c>
      <c r="V76" s="538"/>
      <c r="W76" s="101" t="s">
        <v>158</v>
      </c>
      <c r="X76" s="538"/>
      <c r="Y76" s="312" t="s">
        <v>159</v>
      </c>
      <c r="Z76" s="539"/>
      <c r="AA76" s="101" t="s">
        <v>158</v>
      </c>
      <c r="AB76" s="539"/>
      <c r="AC76" s="101" t="s">
        <v>160</v>
      </c>
      <c r="AD76" s="540" t="s">
        <v>161</v>
      </c>
      <c r="AE76" s="541" t="str">
        <f t="shared" si="0"/>
        <v/>
      </c>
      <c r="AF76" s="544" t="s">
        <v>162</v>
      </c>
      <c r="AG76" s="543" t="str">
        <f t="shared" si="1"/>
        <v/>
      </c>
    </row>
    <row r="77" spans="1:33" ht="36.75" customHeight="1">
      <c r="A77" s="528">
        <f t="shared" si="3"/>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36"/>
      <c r="S77" s="537"/>
      <c r="T77" s="560" t="str">
        <f>IF(P77="","",VLOOKUP(P77,【参考】数式用!$A$5:$H$34,MATCH(S77,【参考】数式用!$C$4:$E$4,0)+2,0))</f>
        <v/>
      </c>
      <c r="U77" s="104" t="s">
        <v>157</v>
      </c>
      <c r="V77" s="538"/>
      <c r="W77" s="101" t="s">
        <v>158</v>
      </c>
      <c r="X77" s="538"/>
      <c r="Y77" s="312" t="s">
        <v>159</v>
      </c>
      <c r="Z77" s="539"/>
      <c r="AA77" s="101" t="s">
        <v>158</v>
      </c>
      <c r="AB77" s="539"/>
      <c r="AC77" s="101" t="s">
        <v>160</v>
      </c>
      <c r="AD77" s="540" t="s">
        <v>161</v>
      </c>
      <c r="AE77" s="541" t="str">
        <f t="shared" ref="AE77:AE111" si="4">IF(AND(V77&gt;=1,X77&gt;=1,Z77&gt;=1,AB77&gt;=1),(Z77*12+AB77)-(V77*12+X77)+1,"")</f>
        <v/>
      </c>
      <c r="AF77" s="544" t="s">
        <v>162</v>
      </c>
      <c r="AG77" s="543" t="str">
        <f t="shared" ref="AG77:AG111" si="5">IFERROR(ROUNDDOWN(Q77*T77,0)*AE77,"")</f>
        <v/>
      </c>
    </row>
    <row r="78" spans="1:33" ht="36.75" customHeight="1">
      <c r="A78" s="528">
        <f t="shared" si="3"/>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36"/>
      <c r="S78" s="537"/>
      <c r="T78" s="560" t="str">
        <f>IF(P78="","",VLOOKUP(P78,【参考】数式用!$A$5:$H$34,MATCH(S78,【参考】数式用!$C$4:$E$4,0)+2,0))</f>
        <v/>
      </c>
      <c r="U78" s="104" t="s">
        <v>157</v>
      </c>
      <c r="V78" s="538"/>
      <c r="W78" s="101" t="s">
        <v>158</v>
      </c>
      <c r="X78" s="538"/>
      <c r="Y78" s="312" t="s">
        <v>159</v>
      </c>
      <c r="Z78" s="539"/>
      <c r="AA78" s="101" t="s">
        <v>158</v>
      </c>
      <c r="AB78" s="539"/>
      <c r="AC78" s="101" t="s">
        <v>160</v>
      </c>
      <c r="AD78" s="540" t="s">
        <v>161</v>
      </c>
      <c r="AE78" s="541" t="str">
        <f t="shared" si="4"/>
        <v/>
      </c>
      <c r="AF78" s="544" t="s">
        <v>162</v>
      </c>
      <c r="AG78" s="543" t="str">
        <f t="shared" si="5"/>
        <v/>
      </c>
    </row>
    <row r="79" spans="1:33" ht="36.75" customHeight="1">
      <c r="A79" s="528">
        <f t="shared" si="3"/>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36"/>
      <c r="S79" s="537"/>
      <c r="T79" s="560" t="str">
        <f>IF(P79="","",VLOOKUP(P79,【参考】数式用!$A$5:$H$34,MATCH(S79,【参考】数式用!$C$4:$E$4,0)+2,0))</f>
        <v/>
      </c>
      <c r="U79" s="104" t="s">
        <v>157</v>
      </c>
      <c r="V79" s="538"/>
      <c r="W79" s="101" t="s">
        <v>158</v>
      </c>
      <c r="X79" s="538"/>
      <c r="Y79" s="312" t="s">
        <v>159</v>
      </c>
      <c r="Z79" s="539"/>
      <c r="AA79" s="101" t="s">
        <v>158</v>
      </c>
      <c r="AB79" s="539"/>
      <c r="AC79" s="101" t="s">
        <v>160</v>
      </c>
      <c r="AD79" s="540" t="s">
        <v>161</v>
      </c>
      <c r="AE79" s="541" t="str">
        <f t="shared" si="4"/>
        <v/>
      </c>
      <c r="AF79" s="544" t="s">
        <v>162</v>
      </c>
      <c r="AG79" s="543" t="str">
        <f t="shared" si="5"/>
        <v/>
      </c>
    </row>
    <row r="80" spans="1:33" ht="36.75" customHeight="1">
      <c r="A80" s="528">
        <f t="shared" si="3"/>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36"/>
      <c r="S80" s="537"/>
      <c r="T80" s="560" t="str">
        <f>IF(P80="","",VLOOKUP(P80,【参考】数式用!$A$5:$H$34,MATCH(S80,【参考】数式用!$C$4:$E$4,0)+2,0))</f>
        <v/>
      </c>
      <c r="U80" s="104" t="s">
        <v>157</v>
      </c>
      <c r="V80" s="538"/>
      <c r="W80" s="101" t="s">
        <v>158</v>
      </c>
      <c r="X80" s="538"/>
      <c r="Y80" s="312" t="s">
        <v>159</v>
      </c>
      <c r="Z80" s="539"/>
      <c r="AA80" s="101" t="s">
        <v>158</v>
      </c>
      <c r="AB80" s="539"/>
      <c r="AC80" s="101" t="s">
        <v>160</v>
      </c>
      <c r="AD80" s="540" t="s">
        <v>161</v>
      </c>
      <c r="AE80" s="541" t="str">
        <f t="shared" si="4"/>
        <v/>
      </c>
      <c r="AF80" s="544" t="s">
        <v>162</v>
      </c>
      <c r="AG80" s="543" t="str">
        <f t="shared" si="5"/>
        <v/>
      </c>
    </row>
    <row r="81" spans="1:33" ht="36.75" customHeight="1">
      <c r="A81" s="528">
        <f t="shared" si="3"/>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36"/>
      <c r="S81" s="537"/>
      <c r="T81" s="560" t="str">
        <f>IF(P81="","",VLOOKUP(P81,【参考】数式用!$A$5:$H$34,MATCH(S81,【参考】数式用!$C$4:$E$4,0)+2,0))</f>
        <v/>
      </c>
      <c r="U81" s="104" t="s">
        <v>157</v>
      </c>
      <c r="V81" s="538"/>
      <c r="W81" s="101" t="s">
        <v>158</v>
      </c>
      <c r="X81" s="538"/>
      <c r="Y81" s="312" t="s">
        <v>159</v>
      </c>
      <c r="Z81" s="539"/>
      <c r="AA81" s="101" t="s">
        <v>158</v>
      </c>
      <c r="AB81" s="539"/>
      <c r="AC81" s="101" t="s">
        <v>160</v>
      </c>
      <c r="AD81" s="540" t="s">
        <v>161</v>
      </c>
      <c r="AE81" s="541" t="str">
        <f t="shared" si="4"/>
        <v/>
      </c>
      <c r="AF81" s="544" t="s">
        <v>162</v>
      </c>
      <c r="AG81" s="543" t="str">
        <f t="shared" si="5"/>
        <v/>
      </c>
    </row>
    <row r="82" spans="1:33" ht="36.75" customHeight="1">
      <c r="A82" s="528">
        <f t="shared" si="3"/>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36"/>
      <c r="S82" s="537"/>
      <c r="T82" s="560" t="str">
        <f>IF(P82="","",VLOOKUP(P82,【参考】数式用!$A$5:$H$34,MATCH(S82,【参考】数式用!$C$4:$E$4,0)+2,0))</f>
        <v/>
      </c>
      <c r="U82" s="104" t="s">
        <v>157</v>
      </c>
      <c r="V82" s="538"/>
      <c r="W82" s="101" t="s">
        <v>158</v>
      </c>
      <c r="X82" s="538"/>
      <c r="Y82" s="312" t="s">
        <v>159</v>
      </c>
      <c r="Z82" s="539"/>
      <c r="AA82" s="101" t="s">
        <v>158</v>
      </c>
      <c r="AB82" s="539"/>
      <c r="AC82" s="101" t="s">
        <v>160</v>
      </c>
      <c r="AD82" s="540" t="s">
        <v>161</v>
      </c>
      <c r="AE82" s="541" t="str">
        <f t="shared" si="4"/>
        <v/>
      </c>
      <c r="AF82" s="544" t="s">
        <v>162</v>
      </c>
      <c r="AG82" s="543" t="str">
        <f t="shared" si="5"/>
        <v/>
      </c>
    </row>
    <row r="83" spans="1:33" ht="36.75" customHeight="1">
      <c r="A83" s="528">
        <f t="shared" si="3"/>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36"/>
      <c r="S83" s="537"/>
      <c r="T83" s="560" t="str">
        <f>IF(P83="","",VLOOKUP(P83,【参考】数式用!$A$5:$H$34,MATCH(S83,【参考】数式用!$C$4:$E$4,0)+2,0))</f>
        <v/>
      </c>
      <c r="U83" s="104" t="s">
        <v>157</v>
      </c>
      <c r="V83" s="538"/>
      <c r="W83" s="101" t="s">
        <v>158</v>
      </c>
      <c r="X83" s="538"/>
      <c r="Y83" s="312" t="s">
        <v>159</v>
      </c>
      <c r="Z83" s="539"/>
      <c r="AA83" s="101" t="s">
        <v>158</v>
      </c>
      <c r="AB83" s="539"/>
      <c r="AC83" s="101" t="s">
        <v>160</v>
      </c>
      <c r="AD83" s="540" t="s">
        <v>161</v>
      </c>
      <c r="AE83" s="541" t="str">
        <f t="shared" si="4"/>
        <v/>
      </c>
      <c r="AF83" s="544" t="s">
        <v>162</v>
      </c>
      <c r="AG83" s="543" t="str">
        <f t="shared" si="5"/>
        <v/>
      </c>
    </row>
    <row r="84" spans="1:33" ht="36.75" customHeight="1">
      <c r="A84" s="528">
        <f t="shared" si="3"/>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36"/>
      <c r="S84" s="537"/>
      <c r="T84" s="560" t="str">
        <f>IF(P84="","",VLOOKUP(P84,【参考】数式用!$A$5:$H$34,MATCH(S84,【参考】数式用!$C$4:$E$4,0)+2,0))</f>
        <v/>
      </c>
      <c r="U84" s="104" t="s">
        <v>157</v>
      </c>
      <c r="V84" s="538"/>
      <c r="W84" s="101" t="s">
        <v>158</v>
      </c>
      <c r="X84" s="538"/>
      <c r="Y84" s="312" t="s">
        <v>159</v>
      </c>
      <c r="Z84" s="539"/>
      <c r="AA84" s="101" t="s">
        <v>158</v>
      </c>
      <c r="AB84" s="539"/>
      <c r="AC84" s="101" t="s">
        <v>160</v>
      </c>
      <c r="AD84" s="540" t="s">
        <v>161</v>
      </c>
      <c r="AE84" s="541" t="str">
        <f t="shared" si="4"/>
        <v/>
      </c>
      <c r="AF84" s="544" t="s">
        <v>162</v>
      </c>
      <c r="AG84" s="543" t="str">
        <f t="shared" si="5"/>
        <v/>
      </c>
    </row>
    <row r="85" spans="1:33" ht="36.75" customHeight="1">
      <c r="A85" s="528">
        <f t="shared" si="3"/>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36"/>
      <c r="S85" s="537"/>
      <c r="T85" s="560" t="str">
        <f>IF(P85="","",VLOOKUP(P85,【参考】数式用!$A$5:$H$34,MATCH(S85,【参考】数式用!$C$4:$E$4,0)+2,0))</f>
        <v/>
      </c>
      <c r="U85" s="104" t="s">
        <v>157</v>
      </c>
      <c r="V85" s="538"/>
      <c r="W85" s="101" t="s">
        <v>158</v>
      </c>
      <c r="X85" s="538"/>
      <c r="Y85" s="312" t="s">
        <v>159</v>
      </c>
      <c r="Z85" s="539"/>
      <c r="AA85" s="101" t="s">
        <v>158</v>
      </c>
      <c r="AB85" s="539"/>
      <c r="AC85" s="101" t="s">
        <v>160</v>
      </c>
      <c r="AD85" s="540" t="s">
        <v>161</v>
      </c>
      <c r="AE85" s="541" t="str">
        <f t="shared" si="4"/>
        <v/>
      </c>
      <c r="AF85" s="544" t="s">
        <v>162</v>
      </c>
      <c r="AG85" s="543" t="str">
        <f t="shared" si="5"/>
        <v/>
      </c>
    </row>
    <row r="86" spans="1:33" ht="36.75" customHeight="1">
      <c r="A86" s="528">
        <f t="shared" si="3"/>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36"/>
      <c r="S86" s="537"/>
      <c r="T86" s="560" t="str">
        <f>IF(P86="","",VLOOKUP(P86,【参考】数式用!$A$5:$H$34,MATCH(S86,【参考】数式用!$C$4:$E$4,0)+2,0))</f>
        <v/>
      </c>
      <c r="U86" s="104" t="s">
        <v>157</v>
      </c>
      <c r="V86" s="538"/>
      <c r="W86" s="101" t="s">
        <v>158</v>
      </c>
      <c r="X86" s="538"/>
      <c r="Y86" s="312" t="s">
        <v>159</v>
      </c>
      <c r="Z86" s="539"/>
      <c r="AA86" s="101" t="s">
        <v>158</v>
      </c>
      <c r="AB86" s="539"/>
      <c r="AC86" s="101" t="s">
        <v>160</v>
      </c>
      <c r="AD86" s="540" t="s">
        <v>161</v>
      </c>
      <c r="AE86" s="541" t="str">
        <f t="shared" si="4"/>
        <v/>
      </c>
      <c r="AF86" s="544" t="s">
        <v>162</v>
      </c>
      <c r="AG86" s="543" t="str">
        <f t="shared" si="5"/>
        <v/>
      </c>
    </row>
    <row r="87" spans="1:33" ht="36.75" customHeight="1">
      <c r="A87" s="528">
        <f t="shared" si="3"/>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36"/>
      <c r="S87" s="537"/>
      <c r="T87" s="560" t="str">
        <f>IF(P87="","",VLOOKUP(P87,【参考】数式用!$A$5:$H$34,MATCH(S87,【参考】数式用!$C$4:$E$4,0)+2,0))</f>
        <v/>
      </c>
      <c r="U87" s="104" t="s">
        <v>157</v>
      </c>
      <c r="V87" s="538"/>
      <c r="W87" s="101" t="s">
        <v>158</v>
      </c>
      <c r="X87" s="538"/>
      <c r="Y87" s="312" t="s">
        <v>159</v>
      </c>
      <c r="Z87" s="539"/>
      <c r="AA87" s="101" t="s">
        <v>158</v>
      </c>
      <c r="AB87" s="539"/>
      <c r="AC87" s="101" t="s">
        <v>160</v>
      </c>
      <c r="AD87" s="540" t="s">
        <v>161</v>
      </c>
      <c r="AE87" s="541" t="str">
        <f t="shared" si="4"/>
        <v/>
      </c>
      <c r="AF87" s="544" t="s">
        <v>162</v>
      </c>
      <c r="AG87" s="543" t="str">
        <f t="shared" si="5"/>
        <v/>
      </c>
    </row>
    <row r="88" spans="1:33" ht="36.75" customHeight="1">
      <c r="A88" s="528">
        <f t="shared" si="3"/>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36"/>
      <c r="S88" s="537"/>
      <c r="T88" s="560" t="str">
        <f>IF(P88="","",VLOOKUP(P88,【参考】数式用!$A$5:$H$34,MATCH(S88,【参考】数式用!$C$4:$E$4,0)+2,0))</f>
        <v/>
      </c>
      <c r="U88" s="104" t="s">
        <v>157</v>
      </c>
      <c r="V88" s="538"/>
      <c r="W88" s="101" t="s">
        <v>158</v>
      </c>
      <c r="X88" s="538"/>
      <c r="Y88" s="312" t="s">
        <v>159</v>
      </c>
      <c r="Z88" s="539"/>
      <c r="AA88" s="101" t="s">
        <v>158</v>
      </c>
      <c r="AB88" s="539"/>
      <c r="AC88" s="101" t="s">
        <v>160</v>
      </c>
      <c r="AD88" s="540" t="s">
        <v>161</v>
      </c>
      <c r="AE88" s="541" t="str">
        <f t="shared" si="4"/>
        <v/>
      </c>
      <c r="AF88" s="544" t="s">
        <v>162</v>
      </c>
      <c r="AG88" s="543" t="str">
        <f t="shared" si="5"/>
        <v/>
      </c>
    </row>
    <row r="89" spans="1:33" ht="36.75" customHeight="1">
      <c r="A89" s="528">
        <f t="shared" si="3"/>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36"/>
      <c r="S89" s="537"/>
      <c r="T89" s="560" t="str">
        <f>IF(P89="","",VLOOKUP(P89,【参考】数式用!$A$5:$H$34,MATCH(S89,【参考】数式用!$C$4:$E$4,0)+2,0))</f>
        <v/>
      </c>
      <c r="U89" s="104" t="s">
        <v>157</v>
      </c>
      <c r="V89" s="538"/>
      <c r="W89" s="101" t="s">
        <v>158</v>
      </c>
      <c r="X89" s="538"/>
      <c r="Y89" s="312" t="s">
        <v>159</v>
      </c>
      <c r="Z89" s="539"/>
      <c r="AA89" s="101" t="s">
        <v>158</v>
      </c>
      <c r="AB89" s="539"/>
      <c r="AC89" s="101" t="s">
        <v>160</v>
      </c>
      <c r="AD89" s="540" t="s">
        <v>161</v>
      </c>
      <c r="AE89" s="541" t="str">
        <f t="shared" si="4"/>
        <v/>
      </c>
      <c r="AF89" s="544" t="s">
        <v>162</v>
      </c>
      <c r="AG89" s="543" t="str">
        <f t="shared" si="5"/>
        <v/>
      </c>
    </row>
    <row r="90" spans="1:33" ht="36.75" customHeight="1">
      <c r="A90" s="528">
        <f t="shared" si="3"/>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36"/>
      <c r="S90" s="537"/>
      <c r="T90" s="560" t="str">
        <f>IF(P90="","",VLOOKUP(P90,【参考】数式用!$A$5:$H$34,MATCH(S90,【参考】数式用!$C$4:$E$4,0)+2,0))</f>
        <v/>
      </c>
      <c r="U90" s="104" t="s">
        <v>157</v>
      </c>
      <c r="V90" s="538"/>
      <c r="W90" s="101" t="s">
        <v>158</v>
      </c>
      <c r="X90" s="538"/>
      <c r="Y90" s="312" t="s">
        <v>159</v>
      </c>
      <c r="Z90" s="539"/>
      <c r="AA90" s="101" t="s">
        <v>158</v>
      </c>
      <c r="AB90" s="539"/>
      <c r="AC90" s="101" t="s">
        <v>160</v>
      </c>
      <c r="AD90" s="540" t="s">
        <v>161</v>
      </c>
      <c r="AE90" s="541" t="str">
        <f t="shared" si="4"/>
        <v/>
      </c>
      <c r="AF90" s="544" t="s">
        <v>162</v>
      </c>
      <c r="AG90" s="543" t="str">
        <f t="shared" si="5"/>
        <v/>
      </c>
    </row>
    <row r="91" spans="1:33" ht="36.75" customHeight="1">
      <c r="A91" s="528">
        <f t="shared" ref="A91:A111" si="6">A90+1</f>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36"/>
      <c r="S91" s="537"/>
      <c r="T91" s="560" t="str">
        <f>IF(P91="","",VLOOKUP(P91,【参考】数式用!$A$5:$H$34,MATCH(S91,【参考】数式用!$C$4:$E$4,0)+2,0))</f>
        <v/>
      </c>
      <c r="U91" s="104" t="s">
        <v>157</v>
      </c>
      <c r="V91" s="538"/>
      <c r="W91" s="101" t="s">
        <v>158</v>
      </c>
      <c r="X91" s="538"/>
      <c r="Y91" s="312" t="s">
        <v>159</v>
      </c>
      <c r="Z91" s="539"/>
      <c r="AA91" s="101" t="s">
        <v>158</v>
      </c>
      <c r="AB91" s="539"/>
      <c r="AC91" s="101" t="s">
        <v>160</v>
      </c>
      <c r="AD91" s="540" t="s">
        <v>161</v>
      </c>
      <c r="AE91" s="541" t="str">
        <f t="shared" si="4"/>
        <v/>
      </c>
      <c r="AF91" s="544" t="s">
        <v>162</v>
      </c>
      <c r="AG91" s="543" t="str">
        <f t="shared" si="5"/>
        <v/>
      </c>
    </row>
    <row r="92" spans="1:33" ht="36.75" customHeight="1">
      <c r="A92" s="528">
        <f t="shared" si="6"/>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36"/>
      <c r="S92" s="537"/>
      <c r="T92" s="560" t="str">
        <f>IF(P92="","",VLOOKUP(P92,【参考】数式用!$A$5:$H$34,MATCH(S92,【参考】数式用!$C$4:$E$4,0)+2,0))</f>
        <v/>
      </c>
      <c r="U92" s="104" t="s">
        <v>157</v>
      </c>
      <c r="V92" s="538"/>
      <c r="W92" s="101" t="s">
        <v>158</v>
      </c>
      <c r="X92" s="538"/>
      <c r="Y92" s="312" t="s">
        <v>159</v>
      </c>
      <c r="Z92" s="539"/>
      <c r="AA92" s="101" t="s">
        <v>158</v>
      </c>
      <c r="AB92" s="539"/>
      <c r="AC92" s="101" t="s">
        <v>160</v>
      </c>
      <c r="AD92" s="540" t="s">
        <v>161</v>
      </c>
      <c r="AE92" s="541" t="str">
        <f t="shared" si="4"/>
        <v/>
      </c>
      <c r="AF92" s="544" t="s">
        <v>162</v>
      </c>
      <c r="AG92" s="543" t="str">
        <f t="shared" si="5"/>
        <v/>
      </c>
    </row>
    <row r="93" spans="1:33" ht="36.75" customHeight="1">
      <c r="A93" s="528">
        <f t="shared" si="6"/>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36"/>
      <c r="S93" s="537"/>
      <c r="T93" s="560" t="str">
        <f>IF(P93="","",VLOOKUP(P93,【参考】数式用!$A$5:$H$34,MATCH(S93,【参考】数式用!$C$4:$E$4,0)+2,0))</f>
        <v/>
      </c>
      <c r="U93" s="104" t="s">
        <v>157</v>
      </c>
      <c r="V93" s="538"/>
      <c r="W93" s="101" t="s">
        <v>158</v>
      </c>
      <c r="X93" s="538"/>
      <c r="Y93" s="312" t="s">
        <v>159</v>
      </c>
      <c r="Z93" s="539"/>
      <c r="AA93" s="101" t="s">
        <v>158</v>
      </c>
      <c r="AB93" s="539"/>
      <c r="AC93" s="101" t="s">
        <v>160</v>
      </c>
      <c r="AD93" s="540" t="s">
        <v>161</v>
      </c>
      <c r="AE93" s="541" t="str">
        <f t="shared" si="4"/>
        <v/>
      </c>
      <c r="AF93" s="544" t="s">
        <v>162</v>
      </c>
      <c r="AG93" s="543" t="str">
        <f t="shared" si="5"/>
        <v/>
      </c>
    </row>
    <row r="94" spans="1:33" ht="36.75" customHeight="1">
      <c r="A94" s="528">
        <f t="shared" si="6"/>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36"/>
      <c r="S94" s="537"/>
      <c r="T94" s="560" t="str">
        <f>IF(P94="","",VLOOKUP(P94,【参考】数式用!$A$5:$H$34,MATCH(S94,【参考】数式用!$C$4:$E$4,0)+2,0))</f>
        <v/>
      </c>
      <c r="U94" s="104" t="s">
        <v>157</v>
      </c>
      <c r="V94" s="538"/>
      <c r="W94" s="101" t="s">
        <v>158</v>
      </c>
      <c r="X94" s="538"/>
      <c r="Y94" s="312" t="s">
        <v>159</v>
      </c>
      <c r="Z94" s="539"/>
      <c r="AA94" s="101" t="s">
        <v>158</v>
      </c>
      <c r="AB94" s="539"/>
      <c r="AC94" s="101" t="s">
        <v>160</v>
      </c>
      <c r="AD94" s="540" t="s">
        <v>161</v>
      </c>
      <c r="AE94" s="541" t="str">
        <f t="shared" si="4"/>
        <v/>
      </c>
      <c r="AF94" s="544" t="s">
        <v>162</v>
      </c>
      <c r="AG94" s="543" t="str">
        <f t="shared" si="5"/>
        <v/>
      </c>
    </row>
    <row r="95" spans="1:33" ht="36.75" customHeight="1">
      <c r="A95" s="528">
        <f t="shared" si="6"/>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36"/>
      <c r="S95" s="537"/>
      <c r="T95" s="560" t="str">
        <f>IF(P95="","",VLOOKUP(P95,【参考】数式用!$A$5:$H$34,MATCH(S95,【参考】数式用!$C$4:$E$4,0)+2,0))</f>
        <v/>
      </c>
      <c r="U95" s="104" t="s">
        <v>157</v>
      </c>
      <c r="V95" s="538"/>
      <c r="W95" s="101" t="s">
        <v>158</v>
      </c>
      <c r="X95" s="538"/>
      <c r="Y95" s="312" t="s">
        <v>159</v>
      </c>
      <c r="Z95" s="539"/>
      <c r="AA95" s="101" t="s">
        <v>158</v>
      </c>
      <c r="AB95" s="539"/>
      <c r="AC95" s="101" t="s">
        <v>160</v>
      </c>
      <c r="AD95" s="540" t="s">
        <v>161</v>
      </c>
      <c r="AE95" s="541" t="str">
        <f t="shared" si="4"/>
        <v/>
      </c>
      <c r="AF95" s="544" t="s">
        <v>162</v>
      </c>
      <c r="AG95" s="543" t="str">
        <f t="shared" si="5"/>
        <v/>
      </c>
    </row>
    <row r="96" spans="1:33" ht="36.75" customHeight="1">
      <c r="A96" s="528">
        <f t="shared" si="6"/>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36"/>
      <c r="S96" s="537"/>
      <c r="T96" s="560" t="str">
        <f>IF(P96="","",VLOOKUP(P96,【参考】数式用!$A$5:$H$34,MATCH(S96,【参考】数式用!$C$4:$E$4,0)+2,0))</f>
        <v/>
      </c>
      <c r="U96" s="104" t="s">
        <v>157</v>
      </c>
      <c r="V96" s="538"/>
      <c r="W96" s="101" t="s">
        <v>158</v>
      </c>
      <c r="X96" s="538"/>
      <c r="Y96" s="312" t="s">
        <v>159</v>
      </c>
      <c r="Z96" s="539"/>
      <c r="AA96" s="101" t="s">
        <v>158</v>
      </c>
      <c r="AB96" s="539"/>
      <c r="AC96" s="101" t="s">
        <v>160</v>
      </c>
      <c r="AD96" s="540" t="s">
        <v>161</v>
      </c>
      <c r="AE96" s="541" t="str">
        <f t="shared" si="4"/>
        <v/>
      </c>
      <c r="AF96" s="544" t="s">
        <v>162</v>
      </c>
      <c r="AG96" s="543" t="str">
        <f t="shared" si="5"/>
        <v/>
      </c>
    </row>
    <row r="97" spans="1:33" ht="36.75" customHeight="1">
      <c r="A97" s="528">
        <f t="shared" si="6"/>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36"/>
      <c r="S97" s="537"/>
      <c r="T97" s="560" t="str">
        <f>IF(P97="","",VLOOKUP(P97,【参考】数式用!$A$5:$H$34,MATCH(S97,【参考】数式用!$C$4:$E$4,0)+2,0))</f>
        <v/>
      </c>
      <c r="U97" s="104" t="s">
        <v>157</v>
      </c>
      <c r="V97" s="538"/>
      <c r="W97" s="101" t="s">
        <v>158</v>
      </c>
      <c r="X97" s="538"/>
      <c r="Y97" s="312" t="s">
        <v>159</v>
      </c>
      <c r="Z97" s="539"/>
      <c r="AA97" s="101" t="s">
        <v>158</v>
      </c>
      <c r="AB97" s="539"/>
      <c r="AC97" s="101" t="s">
        <v>160</v>
      </c>
      <c r="AD97" s="540" t="s">
        <v>161</v>
      </c>
      <c r="AE97" s="541" t="str">
        <f t="shared" si="4"/>
        <v/>
      </c>
      <c r="AF97" s="544" t="s">
        <v>162</v>
      </c>
      <c r="AG97" s="543" t="str">
        <f t="shared" si="5"/>
        <v/>
      </c>
    </row>
    <row r="98" spans="1:33" ht="36.75" customHeight="1">
      <c r="A98" s="528">
        <f t="shared" si="6"/>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36"/>
      <c r="S98" s="537"/>
      <c r="T98" s="560" t="str">
        <f>IF(P98="","",VLOOKUP(P98,【参考】数式用!$A$5:$H$34,MATCH(S98,【参考】数式用!$C$4:$E$4,0)+2,0))</f>
        <v/>
      </c>
      <c r="U98" s="104" t="s">
        <v>157</v>
      </c>
      <c r="V98" s="538"/>
      <c r="W98" s="101" t="s">
        <v>158</v>
      </c>
      <c r="X98" s="538"/>
      <c r="Y98" s="312" t="s">
        <v>159</v>
      </c>
      <c r="Z98" s="539"/>
      <c r="AA98" s="101" t="s">
        <v>158</v>
      </c>
      <c r="AB98" s="539"/>
      <c r="AC98" s="101" t="s">
        <v>160</v>
      </c>
      <c r="AD98" s="540" t="s">
        <v>161</v>
      </c>
      <c r="AE98" s="541" t="str">
        <f t="shared" si="4"/>
        <v/>
      </c>
      <c r="AF98" s="544" t="s">
        <v>162</v>
      </c>
      <c r="AG98" s="543" t="str">
        <f t="shared" si="5"/>
        <v/>
      </c>
    </row>
    <row r="99" spans="1:33" ht="36.75" customHeight="1">
      <c r="A99" s="528">
        <f t="shared" si="6"/>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36"/>
      <c r="S99" s="537"/>
      <c r="T99" s="560" t="str">
        <f>IF(P99="","",VLOOKUP(P99,【参考】数式用!$A$5:$H$34,MATCH(S99,【参考】数式用!$C$4:$E$4,0)+2,0))</f>
        <v/>
      </c>
      <c r="U99" s="104" t="s">
        <v>157</v>
      </c>
      <c r="V99" s="538"/>
      <c r="W99" s="101" t="s">
        <v>158</v>
      </c>
      <c r="X99" s="538"/>
      <c r="Y99" s="312" t="s">
        <v>159</v>
      </c>
      <c r="Z99" s="539"/>
      <c r="AA99" s="101" t="s">
        <v>158</v>
      </c>
      <c r="AB99" s="539"/>
      <c r="AC99" s="101" t="s">
        <v>160</v>
      </c>
      <c r="AD99" s="540" t="s">
        <v>161</v>
      </c>
      <c r="AE99" s="541" t="str">
        <f t="shared" si="4"/>
        <v/>
      </c>
      <c r="AF99" s="544" t="s">
        <v>162</v>
      </c>
      <c r="AG99" s="543" t="str">
        <f t="shared" si="5"/>
        <v/>
      </c>
    </row>
    <row r="100" spans="1:33" ht="36.75" customHeight="1">
      <c r="A100" s="528">
        <f t="shared" si="6"/>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36"/>
      <c r="S100" s="537"/>
      <c r="T100" s="560" t="str">
        <f>IF(P100="","",VLOOKUP(P100,【参考】数式用!$A$5:$H$34,MATCH(S100,【参考】数式用!$C$4:$E$4,0)+2,0))</f>
        <v/>
      </c>
      <c r="U100" s="104" t="s">
        <v>157</v>
      </c>
      <c r="V100" s="538"/>
      <c r="W100" s="101" t="s">
        <v>158</v>
      </c>
      <c r="X100" s="538"/>
      <c r="Y100" s="312" t="s">
        <v>159</v>
      </c>
      <c r="Z100" s="539"/>
      <c r="AA100" s="101" t="s">
        <v>158</v>
      </c>
      <c r="AB100" s="539"/>
      <c r="AC100" s="101" t="s">
        <v>160</v>
      </c>
      <c r="AD100" s="540" t="s">
        <v>161</v>
      </c>
      <c r="AE100" s="541" t="str">
        <f t="shared" si="4"/>
        <v/>
      </c>
      <c r="AF100" s="544" t="s">
        <v>162</v>
      </c>
      <c r="AG100" s="543" t="str">
        <f t="shared" si="5"/>
        <v/>
      </c>
    </row>
    <row r="101" spans="1:33" ht="36.75" customHeight="1">
      <c r="A101" s="528">
        <f t="shared" si="6"/>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36"/>
      <c r="S101" s="537"/>
      <c r="T101" s="560" t="str">
        <f>IF(P101="","",VLOOKUP(P101,【参考】数式用!$A$5:$H$34,MATCH(S101,【参考】数式用!$C$4:$E$4,0)+2,0))</f>
        <v/>
      </c>
      <c r="U101" s="104" t="s">
        <v>157</v>
      </c>
      <c r="V101" s="538"/>
      <c r="W101" s="101" t="s">
        <v>158</v>
      </c>
      <c r="X101" s="538"/>
      <c r="Y101" s="312" t="s">
        <v>159</v>
      </c>
      <c r="Z101" s="539"/>
      <c r="AA101" s="101" t="s">
        <v>158</v>
      </c>
      <c r="AB101" s="539"/>
      <c r="AC101" s="101" t="s">
        <v>160</v>
      </c>
      <c r="AD101" s="540" t="s">
        <v>161</v>
      </c>
      <c r="AE101" s="541" t="str">
        <f t="shared" si="4"/>
        <v/>
      </c>
      <c r="AF101" s="544" t="s">
        <v>162</v>
      </c>
      <c r="AG101" s="543" t="str">
        <f t="shared" si="5"/>
        <v/>
      </c>
    </row>
    <row r="102" spans="1:33" ht="36.75" customHeight="1">
      <c r="A102" s="528">
        <f t="shared" si="6"/>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36"/>
      <c r="S102" s="537"/>
      <c r="T102" s="560" t="str">
        <f>IF(P102="","",VLOOKUP(P102,【参考】数式用!$A$5:$H$34,MATCH(S102,【参考】数式用!$C$4:$E$4,0)+2,0))</f>
        <v/>
      </c>
      <c r="U102" s="104" t="s">
        <v>157</v>
      </c>
      <c r="V102" s="538"/>
      <c r="W102" s="101" t="s">
        <v>158</v>
      </c>
      <c r="X102" s="538"/>
      <c r="Y102" s="312" t="s">
        <v>159</v>
      </c>
      <c r="Z102" s="539"/>
      <c r="AA102" s="101" t="s">
        <v>158</v>
      </c>
      <c r="AB102" s="539"/>
      <c r="AC102" s="101" t="s">
        <v>160</v>
      </c>
      <c r="AD102" s="540" t="s">
        <v>161</v>
      </c>
      <c r="AE102" s="541" t="str">
        <f t="shared" si="4"/>
        <v/>
      </c>
      <c r="AF102" s="544" t="s">
        <v>162</v>
      </c>
      <c r="AG102" s="543" t="str">
        <f t="shared" si="5"/>
        <v/>
      </c>
    </row>
    <row r="103" spans="1:33" ht="36.75" customHeight="1">
      <c r="A103" s="528">
        <f t="shared" si="6"/>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36"/>
      <c r="S103" s="537"/>
      <c r="T103" s="560" t="str">
        <f>IF(P103="","",VLOOKUP(P103,【参考】数式用!$A$5:$H$34,MATCH(S103,【参考】数式用!$C$4:$E$4,0)+2,0))</f>
        <v/>
      </c>
      <c r="U103" s="104" t="s">
        <v>157</v>
      </c>
      <c r="V103" s="538"/>
      <c r="W103" s="101" t="s">
        <v>158</v>
      </c>
      <c r="X103" s="538"/>
      <c r="Y103" s="312" t="s">
        <v>159</v>
      </c>
      <c r="Z103" s="539"/>
      <c r="AA103" s="101" t="s">
        <v>158</v>
      </c>
      <c r="AB103" s="539"/>
      <c r="AC103" s="101" t="s">
        <v>160</v>
      </c>
      <c r="AD103" s="540" t="s">
        <v>161</v>
      </c>
      <c r="AE103" s="541" t="str">
        <f t="shared" si="4"/>
        <v/>
      </c>
      <c r="AF103" s="544" t="s">
        <v>162</v>
      </c>
      <c r="AG103" s="543" t="str">
        <f t="shared" si="5"/>
        <v/>
      </c>
    </row>
    <row r="104" spans="1:33" ht="36.75" customHeight="1">
      <c r="A104" s="528">
        <f t="shared" si="6"/>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36"/>
      <c r="S104" s="537"/>
      <c r="T104" s="560" t="str">
        <f>IF(P104="","",VLOOKUP(P104,【参考】数式用!$A$5:$H$34,MATCH(S104,【参考】数式用!$C$4:$E$4,0)+2,0))</f>
        <v/>
      </c>
      <c r="U104" s="104" t="s">
        <v>157</v>
      </c>
      <c r="V104" s="538"/>
      <c r="W104" s="101" t="s">
        <v>158</v>
      </c>
      <c r="X104" s="538"/>
      <c r="Y104" s="312" t="s">
        <v>159</v>
      </c>
      <c r="Z104" s="539"/>
      <c r="AA104" s="101" t="s">
        <v>158</v>
      </c>
      <c r="AB104" s="539"/>
      <c r="AC104" s="101" t="s">
        <v>160</v>
      </c>
      <c r="AD104" s="540" t="s">
        <v>161</v>
      </c>
      <c r="AE104" s="541" t="str">
        <f t="shared" si="4"/>
        <v/>
      </c>
      <c r="AF104" s="544" t="s">
        <v>162</v>
      </c>
      <c r="AG104" s="543" t="str">
        <f t="shared" si="5"/>
        <v/>
      </c>
    </row>
    <row r="105" spans="1:33" ht="36.75" customHeight="1">
      <c r="A105" s="528">
        <f t="shared" si="6"/>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36"/>
      <c r="S105" s="537"/>
      <c r="T105" s="560" t="str">
        <f>IF(P105="","",VLOOKUP(P105,【参考】数式用!$A$5:$H$34,MATCH(S105,【参考】数式用!$C$4:$E$4,0)+2,0))</f>
        <v/>
      </c>
      <c r="U105" s="104" t="s">
        <v>157</v>
      </c>
      <c r="V105" s="538"/>
      <c r="W105" s="101" t="s">
        <v>158</v>
      </c>
      <c r="X105" s="538"/>
      <c r="Y105" s="312" t="s">
        <v>159</v>
      </c>
      <c r="Z105" s="539"/>
      <c r="AA105" s="101" t="s">
        <v>158</v>
      </c>
      <c r="AB105" s="539"/>
      <c r="AC105" s="101" t="s">
        <v>160</v>
      </c>
      <c r="AD105" s="540" t="s">
        <v>161</v>
      </c>
      <c r="AE105" s="541" t="str">
        <f t="shared" si="4"/>
        <v/>
      </c>
      <c r="AF105" s="544" t="s">
        <v>162</v>
      </c>
      <c r="AG105" s="543" t="str">
        <f t="shared" si="5"/>
        <v/>
      </c>
    </row>
    <row r="106" spans="1:33" ht="36.75" customHeight="1">
      <c r="A106" s="528">
        <f t="shared" si="6"/>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36"/>
      <c r="S106" s="537"/>
      <c r="T106" s="560" t="str">
        <f>IF(P106="","",VLOOKUP(P106,【参考】数式用!$A$5:$H$34,MATCH(S106,【参考】数式用!$C$4:$E$4,0)+2,0))</f>
        <v/>
      </c>
      <c r="U106" s="104" t="s">
        <v>157</v>
      </c>
      <c r="V106" s="538"/>
      <c r="W106" s="101" t="s">
        <v>158</v>
      </c>
      <c r="X106" s="538"/>
      <c r="Y106" s="312" t="s">
        <v>159</v>
      </c>
      <c r="Z106" s="539"/>
      <c r="AA106" s="101" t="s">
        <v>158</v>
      </c>
      <c r="AB106" s="539"/>
      <c r="AC106" s="101" t="s">
        <v>160</v>
      </c>
      <c r="AD106" s="540" t="s">
        <v>161</v>
      </c>
      <c r="AE106" s="541" t="str">
        <f t="shared" si="4"/>
        <v/>
      </c>
      <c r="AF106" s="544" t="s">
        <v>162</v>
      </c>
      <c r="AG106" s="543" t="str">
        <f t="shared" si="5"/>
        <v/>
      </c>
    </row>
    <row r="107" spans="1:33" ht="36.75" customHeight="1">
      <c r="A107" s="528">
        <f t="shared" si="6"/>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36"/>
      <c r="S107" s="537"/>
      <c r="T107" s="560" t="str">
        <f>IF(P107="","",VLOOKUP(P107,【参考】数式用!$A$5:$H$34,MATCH(S107,【参考】数式用!$C$4:$E$4,0)+2,0))</f>
        <v/>
      </c>
      <c r="U107" s="104" t="s">
        <v>157</v>
      </c>
      <c r="V107" s="538"/>
      <c r="W107" s="101" t="s">
        <v>158</v>
      </c>
      <c r="X107" s="538"/>
      <c r="Y107" s="312" t="s">
        <v>159</v>
      </c>
      <c r="Z107" s="539"/>
      <c r="AA107" s="101" t="s">
        <v>158</v>
      </c>
      <c r="AB107" s="539"/>
      <c r="AC107" s="101" t="s">
        <v>160</v>
      </c>
      <c r="AD107" s="540" t="s">
        <v>161</v>
      </c>
      <c r="AE107" s="541" t="str">
        <f t="shared" si="4"/>
        <v/>
      </c>
      <c r="AF107" s="544" t="s">
        <v>162</v>
      </c>
      <c r="AG107" s="543" t="str">
        <f t="shared" si="5"/>
        <v/>
      </c>
    </row>
    <row r="108" spans="1:33" ht="36.75" customHeight="1">
      <c r="A108" s="528">
        <f t="shared" si="6"/>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36"/>
      <c r="S108" s="537"/>
      <c r="T108" s="560" t="str">
        <f>IF(P108="","",VLOOKUP(P108,【参考】数式用!$A$5:$H$34,MATCH(S108,【参考】数式用!$C$4:$E$4,0)+2,0))</f>
        <v/>
      </c>
      <c r="U108" s="104" t="s">
        <v>157</v>
      </c>
      <c r="V108" s="538"/>
      <c r="W108" s="101" t="s">
        <v>158</v>
      </c>
      <c r="X108" s="538"/>
      <c r="Y108" s="312" t="s">
        <v>159</v>
      </c>
      <c r="Z108" s="539"/>
      <c r="AA108" s="101" t="s">
        <v>158</v>
      </c>
      <c r="AB108" s="539"/>
      <c r="AC108" s="101" t="s">
        <v>160</v>
      </c>
      <c r="AD108" s="540" t="s">
        <v>161</v>
      </c>
      <c r="AE108" s="541" t="str">
        <f t="shared" si="4"/>
        <v/>
      </c>
      <c r="AF108" s="544" t="s">
        <v>162</v>
      </c>
      <c r="AG108" s="543" t="str">
        <f t="shared" si="5"/>
        <v/>
      </c>
    </row>
    <row r="109" spans="1:33" ht="36.75" customHeight="1">
      <c r="A109" s="528">
        <f t="shared" si="6"/>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36"/>
      <c r="S109" s="537"/>
      <c r="T109" s="560" t="str">
        <f>IF(P109="","",VLOOKUP(P109,【参考】数式用!$A$5:$H$34,MATCH(S109,【参考】数式用!$C$4:$E$4,0)+2,0))</f>
        <v/>
      </c>
      <c r="U109" s="104" t="s">
        <v>157</v>
      </c>
      <c r="V109" s="538"/>
      <c r="W109" s="101" t="s">
        <v>158</v>
      </c>
      <c r="X109" s="538"/>
      <c r="Y109" s="312" t="s">
        <v>159</v>
      </c>
      <c r="Z109" s="539"/>
      <c r="AA109" s="101" t="s">
        <v>158</v>
      </c>
      <c r="AB109" s="539"/>
      <c r="AC109" s="101" t="s">
        <v>160</v>
      </c>
      <c r="AD109" s="540" t="s">
        <v>161</v>
      </c>
      <c r="AE109" s="541" t="str">
        <f t="shared" si="4"/>
        <v/>
      </c>
      <c r="AF109" s="544" t="s">
        <v>162</v>
      </c>
      <c r="AG109" s="543" t="str">
        <f t="shared" si="5"/>
        <v/>
      </c>
    </row>
    <row r="110" spans="1:33" ht="36.75" customHeight="1">
      <c r="A110" s="528">
        <f t="shared" si="6"/>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36"/>
      <c r="S110" s="537"/>
      <c r="T110" s="560" t="str">
        <f>IF(P110="","",VLOOKUP(P110,【参考】数式用!$A$5:$H$34,MATCH(S110,【参考】数式用!$C$4:$E$4,0)+2,0))</f>
        <v/>
      </c>
      <c r="U110" s="104" t="s">
        <v>157</v>
      </c>
      <c r="V110" s="538"/>
      <c r="W110" s="101" t="s">
        <v>158</v>
      </c>
      <c r="X110" s="538"/>
      <c r="Y110" s="312" t="s">
        <v>159</v>
      </c>
      <c r="Z110" s="539"/>
      <c r="AA110" s="101" t="s">
        <v>158</v>
      </c>
      <c r="AB110" s="539"/>
      <c r="AC110" s="101" t="s">
        <v>160</v>
      </c>
      <c r="AD110" s="540" t="s">
        <v>161</v>
      </c>
      <c r="AE110" s="541" t="str">
        <f t="shared" si="4"/>
        <v/>
      </c>
      <c r="AF110" s="544" t="s">
        <v>162</v>
      </c>
      <c r="AG110" s="543" t="str">
        <f t="shared" si="5"/>
        <v/>
      </c>
    </row>
    <row r="111" spans="1:33" ht="36.75" customHeight="1">
      <c r="A111" s="528">
        <f t="shared" si="6"/>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36"/>
      <c r="S111" s="537"/>
      <c r="T111" s="560" t="str">
        <f>IF(P111="","",VLOOKUP(P111,【参考】数式用!$A$5:$H$34,MATCH(S111,【参考】数式用!$C$4:$E$4,0)+2,0))</f>
        <v/>
      </c>
      <c r="U111" s="104" t="s">
        <v>157</v>
      </c>
      <c r="V111" s="538"/>
      <c r="W111" s="101" t="s">
        <v>158</v>
      </c>
      <c r="X111" s="538"/>
      <c r="Y111" s="312" t="s">
        <v>159</v>
      </c>
      <c r="Z111" s="539"/>
      <c r="AA111" s="101" t="s">
        <v>158</v>
      </c>
      <c r="AB111" s="539"/>
      <c r="AC111" s="101" t="s">
        <v>160</v>
      </c>
      <c r="AD111" s="540" t="s">
        <v>161</v>
      </c>
      <c r="AE111" s="541" t="str">
        <f t="shared" si="4"/>
        <v/>
      </c>
      <c r="AF111" s="544" t="s">
        <v>162</v>
      </c>
      <c r="AG111" s="543"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AH1" sqref="AH1"/>
    </sheetView>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499" t="s">
        <v>462</v>
      </c>
      <c r="H1" s="59" t="s">
        <v>332</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0"/>
      <c r="AE2" s="500"/>
      <c r="AF2" s="500"/>
      <c r="AG2" s="500"/>
      <c r="AH2" s="500"/>
    </row>
    <row r="3" spans="1:45" ht="27" customHeight="1" thickBot="1">
      <c r="A3" s="1038" t="s">
        <v>6</v>
      </c>
      <c r="B3" s="1038"/>
      <c r="C3" s="1039"/>
      <c r="D3" s="1035" t="str">
        <f>IF(基本情報入力シート!M16="","",基本情報入力シート!M16)</f>
        <v/>
      </c>
      <c r="E3" s="1036"/>
      <c r="F3" s="1036"/>
      <c r="G3" s="1036"/>
      <c r="H3" s="1036"/>
      <c r="I3" s="1036"/>
      <c r="J3" s="1036"/>
      <c r="K3" s="1036"/>
      <c r="L3" s="1036"/>
      <c r="M3" s="1036"/>
      <c r="N3" s="1036"/>
      <c r="O3" s="1037"/>
      <c r="P3" s="501"/>
      <c r="Q3" s="502"/>
      <c r="V3" s="502"/>
      <c r="W3" s="502"/>
      <c r="X3" s="502"/>
      <c r="Y3" s="502"/>
    </row>
    <row r="4" spans="1:45" ht="21" customHeight="1" thickBot="1">
      <c r="A4" s="503"/>
      <c r="B4" s="503"/>
      <c r="C4" s="503"/>
      <c r="D4" s="504"/>
      <c r="E4" s="504"/>
      <c r="F4" s="504"/>
      <c r="G4" s="504"/>
      <c r="H4" s="504"/>
      <c r="I4" s="504"/>
      <c r="J4" s="504"/>
      <c r="K4" s="504"/>
      <c r="L4" s="504"/>
      <c r="M4" s="504"/>
      <c r="N4" s="504"/>
      <c r="O4" s="504"/>
      <c r="P4" s="504"/>
      <c r="Q4" s="502"/>
      <c r="V4" s="502"/>
      <c r="W4" s="502"/>
      <c r="X4" s="502"/>
      <c r="Y4" s="502"/>
    </row>
    <row r="5" spans="1:45" ht="27" customHeight="1" thickBot="1">
      <c r="A5" s="545" t="s">
        <v>333</v>
      </c>
      <c r="B5" s="546"/>
      <c r="C5" s="546"/>
      <c r="D5" s="547"/>
      <c r="E5" s="547"/>
      <c r="F5" s="547"/>
      <c r="G5" s="547"/>
      <c r="H5" s="547"/>
      <c r="I5" s="547"/>
      <c r="J5" s="547"/>
      <c r="K5" s="547"/>
      <c r="L5" s="547"/>
      <c r="M5" s="547"/>
      <c r="N5" s="547"/>
      <c r="O5" s="548">
        <f>SUM(AH12:AH111)</f>
        <v>0</v>
      </c>
      <c r="P5" s="504"/>
      <c r="R5" s="62"/>
      <c r="S5" s="62"/>
      <c r="T5" s="62"/>
      <c r="U5" s="62"/>
      <c r="V5" s="502"/>
      <c r="W5" s="502"/>
      <c r="X5" s="502"/>
      <c r="Y5" s="502"/>
      <c r="Z5" s="62"/>
      <c r="AA5" s="62"/>
      <c r="AB5" s="62"/>
      <c r="AC5" s="62"/>
      <c r="AD5" s="62"/>
      <c r="AE5" s="62"/>
      <c r="AF5" s="62"/>
      <c r="AG5" s="62"/>
      <c r="AH5" s="62"/>
    </row>
    <row r="6" spans="1:45" ht="21" customHeight="1" thickBot="1">
      <c r="Q6" s="110"/>
    </row>
    <row r="7" spans="1:45" ht="18" customHeight="1">
      <c r="A7" s="1042"/>
      <c r="B7" s="1044" t="s">
        <v>331</v>
      </c>
      <c r="C7" s="1045"/>
      <c r="D7" s="1045"/>
      <c r="E7" s="1045"/>
      <c r="F7" s="1045"/>
      <c r="G7" s="1045"/>
      <c r="H7" s="1045"/>
      <c r="I7" s="1045"/>
      <c r="J7" s="1045"/>
      <c r="K7" s="1046"/>
      <c r="L7" s="1050" t="s">
        <v>96</v>
      </c>
      <c r="M7" s="1060" t="s">
        <v>172</v>
      </c>
      <c r="N7" s="1061"/>
      <c r="O7" s="1052" t="s">
        <v>110</v>
      </c>
      <c r="P7" s="1054" t="s">
        <v>56</v>
      </c>
      <c r="Q7" s="1056" t="s">
        <v>383</v>
      </c>
      <c r="R7" s="549" t="s">
        <v>311</v>
      </c>
      <c r="S7" s="550"/>
      <c r="T7" s="550"/>
      <c r="U7" s="551"/>
      <c r="V7" s="551"/>
      <c r="W7" s="551"/>
      <c r="X7" s="551"/>
      <c r="Y7" s="551"/>
      <c r="Z7" s="551"/>
      <c r="AA7" s="551"/>
      <c r="AB7" s="551"/>
      <c r="AC7" s="551"/>
      <c r="AD7" s="551"/>
      <c r="AE7" s="551"/>
      <c r="AF7" s="551"/>
      <c r="AG7" s="551"/>
      <c r="AH7" s="552"/>
    </row>
    <row r="8" spans="1:45" ht="14.25" customHeight="1">
      <c r="A8" s="1043"/>
      <c r="B8" s="1047"/>
      <c r="C8" s="1048"/>
      <c r="D8" s="1048"/>
      <c r="E8" s="1048"/>
      <c r="F8" s="1048"/>
      <c r="G8" s="1048"/>
      <c r="H8" s="1048"/>
      <c r="I8" s="1048"/>
      <c r="J8" s="1048"/>
      <c r="K8" s="1049"/>
      <c r="L8" s="1051"/>
      <c r="M8" s="1062"/>
      <c r="N8" s="1063"/>
      <c r="O8" s="1053"/>
      <c r="P8" s="1055"/>
      <c r="Q8" s="1057"/>
      <c r="R8" s="553"/>
      <c r="S8" s="1079" t="s">
        <v>9</v>
      </c>
      <c r="T8" s="1080"/>
      <c r="U8" s="576"/>
      <c r="V8" s="1081" t="s">
        <v>20</v>
      </c>
      <c r="W8" s="1082"/>
      <c r="X8" s="1082"/>
      <c r="Y8" s="1082"/>
      <c r="Z8" s="1082"/>
      <c r="AA8" s="1082"/>
      <c r="AB8" s="1082"/>
      <c r="AC8" s="1082"/>
      <c r="AD8" s="1082"/>
      <c r="AE8" s="1082"/>
      <c r="AF8" s="1082"/>
      <c r="AG8" s="1082"/>
      <c r="AH8" s="554" t="s">
        <v>341</v>
      </c>
    </row>
    <row r="9" spans="1:45" ht="13.5" customHeight="1">
      <c r="A9" s="1043"/>
      <c r="B9" s="1047"/>
      <c r="C9" s="1048"/>
      <c r="D9" s="1048"/>
      <c r="E9" s="1048"/>
      <c r="F9" s="1048"/>
      <c r="G9" s="1048"/>
      <c r="H9" s="1048"/>
      <c r="I9" s="1048"/>
      <c r="J9" s="1048"/>
      <c r="K9" s="1049"/>
      <c r="L9" s="1051"/>
      <c r="M9" s="1064"/>
      <c r="N9" s="1065"/>
      <c r="O9" s="1053"/>
      <c r="P9" s="1055"/>
      <c r="Q9" s="1057"/>
      <c r="R9" s="1071" t="s">
        <v>87</v>
      </c>
      <c r="S9" s="1077" t="s">
        <v>334</v>
      </c>
      <c r="T9" s="1078" t="s">
        <v>381</v>
      </c>
      <c r="U9" s="1083" t="s">
        <v>267</v>
      </c>
      <c r="V9" s="1060" t="s">
        <v>382</v>
      </c>
      <c r="W9" s="1069"/>
      <c r="X9" s="1069"/>
      <c r="Y9" s="1069"/>
      <c r="Z9" s="1069"/>
      <c r="AA9" s="1069"/>
      <c r="AB9" s="1069"/>
      <c r="AC9" s="1069"/>
      <c r="AD9" s="1069"/>
      <c r="AE9" s="1069"/>
      <c r="AF9" s="1069"/>
      <c r="AG9" s="1069"/>
      <c r="AH9" s="1074" t="s">
        <v>380</v>
      </c>
    </row>
    <row r="10" spans="1:45" ht="120" customHeight="1">
      <c r="A10" s="1043"/>
      <c r="B10" s="1047"/>
      <c r="C10" s="1048"/>
      <c r="D10" s="1048"/>
      <c r="E10" s="1048"/>
      <c r="F10" s="1048"/>
      <c r="G10" s="1048"/>
      <c r="H10" s="1048"/>
      <c r="I10" s="1048"/>
      <c r="J10" s="1048"/>
      <c r="K10" s="1049"/>
      <c r="L10" s="1051"/>
      <c r="M10" s="513" t="s">
        <v>173</v>
      </c>
      <c r="N10" s="513" t="s">
        <v>174</v>
      </c>
      <c r="O10" s="1053"/>
      <c r="P10" s="1055"/>
      <c r="Q10" s="1057"/>
      <c r="R10" s="1071"/>
      <c r="S10" s="1077"/>
      <c r="T10" s="1078"/>
      <c r="U10" s="1084"/>
      <c r="V10" s="1062"/>
      <c r="W10" s="1070"/>
      <c r="X10" s="1070"/>
      <c r="Y10" s="1070"/>
      <c r="Z10" s="1070"/>
      <c r="AA10" s="1070"/>
      <c r="AB10" s="1070"/>
      <c r="AC10" s="1070"/>
      <c r="AD10" s="1070"/>
      <c r="AE10" s="1070"/>
      <c r="AF10" s="1070"/>
      <c r="AG10" s="1070"/>
      <c r="AH10" s="1074"/>
    </row>
    <row r="11" spans="1:45" ht="15" thickBot="1">
      <c r="A11" s="514"/>
      <c r="B11" s="515"/>
      <c r="C11" s="516"/>
      <c r="D11" s="516"/>
      <c r="E11" s="516"/>
      <c r="F11" s="516"/>
      <c r="G11" s="516"/>
      <c r="H11" s="516"/>
      <c r="I11" s="516"/>
      <c r="J11" s="516"/>
      <c r="K11" s="517"/>
      <c r="L11" s="518"/>
      <c r="M11" s="518"/>
      <c r="N11" s="518"/>
      <c r="O11" s="519"/>
      <c r="P11" s="520"/>
      <c r="Q11" s="521"/>
      <c r="R11" s="512"/>
      <c r="S11" s="555"/>
      <c r="T11" s="556"/>
      <c r="U11" s="557"/>
      <c r="V11" s="574"/>
      <c r="W11" s="527"/>
      <c r="X11" s="527"/>
      <c r="Y11" s="527"/>
      <c r="Z11" s="527"/>
      <c r="AA11" s="527"/>
      <c r="AB11" s="527"/>
      <c r="AC11" s="527"/>
      <c r="AD11" s="527"/>
      <c r="AE11" s="527"/>
      <c r="AF11" s="527"/>
      <c r="AG11" s="527"/>
      <c r="AH11" s="522"/>
    </row>
    <row r="12" spans="1:45" ht="33" customHeight="1" thickBot="1">
      <c r="A12" s="528">
        <v>1</v>
      </c>
      <c r="B12" s="529" t="str">
        <f>IF(基本情報入力シート!C34="","",基本情報入力シート!C34)</f>
        <v/>
      </c>
      <c r="C12" s="530" t="str">
        <f>IF(基本情報入力シート!D34="","",基本情報入力シート!D34)</f>
        <v/>
      </c>
      <c r="D12" s="531" t="str">
        <f>IF(基本情報入力シート!E34="","",基本情報入力シート!E34)</f>
        <v/>
      </c>
      <c r="E12" s="531" t="str">
        <f>IF(基本情報入力シート!F34="","",基本情報入力シート!F34)</f>
        <v/>
      </c>
      <c r="F12" s="531" t="str">
        <f>IF(基本情報入力シート!G34="","",基本情報入力シート!G34)</f>
        <v/>
      </c>
      <c r="G12" s="531" t="str">
        <f>IF(基本情報入力シート!H34="","",基本情報入力シート!H34)</f>
        <v/>
      </c>
      <c r="H12" s="531" t="str">
        <f>IF(基本情報入力シート!I34="","",基本情報入力シート!I34)</f>
        <v/>
      </c>
      <c r="I12" s="531" t="str">
        <f>IF(基本情報入力シート!J34="","",基本情報入力シート!J34)</f>
        <v/>
      </c>
      <c r="J12" s="531" t="str">
        <f>IF(基本情報入力シート!K34="","",基本情報入力シート!K34)</f>
        <v/>
      </c>
      <c r="K12" s="532" t="str">
        <f>IF(基本情報入力シート!L34="","",基本情報入力シート!L34)</f>
        <v/>
      </c>
      <c r="L12" s="533" t="str">
        <f>IF(基本情報入力シート!M34="","",基本情報入力シート!M34)</f>
        <v/>
      </c>
      <c r="M12" s="533" t="str">
        <f>IF(基本情報入力シート!R34="","",基本情報入力シート!R34)</f>
        <v/>
      </c>
      <c r="N12" s="533" t="str">
        <f>IF(基本情報入力シート!W34="","",基本情報入力シート!W34)</f>
        <v/>
      </c>
      <c r="O12" s="528" t="str">
        <f>IF(基本情報入力シート!X34="","",基本情報入力シート!X34)</f>
        <v/>
      </c>
      <c r="P12" s="534" t="str">
        <f>IF(基本情報入力シート!Y34="","",基本情報入力シート!Y34)</f>
        <v/>
      </c>
      <c r="Q12" s="535" t="str">
        <f>IF(基本情報入力シート!AB34="","",基本情報入力シート!AB34)</f>
        <v/>
      </c>
      <c r="R12" s="558"/>
      <c r="S12" s="559"/>
      <c r="T12" s="560" t="str">
        <f>IFERROR(IF(R12="","",VLOOKUP(P12,【参考】数式用!$A$5:$H$34,MATCH(S12,【参考】数式用!$F$4:$H$4,0)+5,0)),"")</f>
        <v/>
      </c>
      <c r="U12" s="577" t="str">
        <f>IF(S12="特定加算Ⅰ",VLOOKUP(P12,【参考】数式用!$A$5:$I$28,9,FALSE),"-")</f>
        <v>-</v>
      </c>
      <c r="V12" s="104" t="s">
        <v>19</v>
      </c>
      <c r="W12" s="561"/>
      <c r="X12" s="146" t="s">
        <v>11</v>
      </c>
      <c r="Y12" s="561"/>
      <c r="Z12" s="312" t="s">
        <v>73</v>
      </c>
      <c r="AA12" s="561"/>
      <c r="AB12" s="146" t="s">
        <v>11</v>
      </c>
      <c r="AC12" s="561"/>
      <c r="AD12" s="146" t="s">
        <v>15</v>
      </c>
      <c r="AE12" s="540" t="s">
        <v>30</v>
      </c>
      <c r="AF12" s="542" t="str">
        <f>IF(AND(W12&gt;=1,Y12&gt;=1,AA12&gt;=1,AC12&gt;=1),(AA12*12+AC12)-(W12*12+Y12)+1,"")</f>
        <v/>
      </c>
      <c r="AG12" s="542" t="s">
        <v>50</v>
      </c>
      <c r="AH12" s="543" t="str">
        <f>IFERROR(ROUNDDOWN(Q12*T12,0)*AF12,"")</f>
        <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2"/>
    </row>
    <row r="13" spans="1:45" ht="33" customHeight="1" thickBot="1">
      <c r="A13" s="528">
        <f>A12+1</f>
        <v>2</v>
      </c>
      <c r="B13" s="529" t="str">
        <f>IF(基本情報入力シート!C35="","",基本情報入力シート!C35)</f>
        <v/>
      </c>
      <c r="C13" s="530" t="str">
        <f>IF(基本情報入力シート!D35="","",基本情報入力シート!D35)</f>
        <v/>
      </c>
      <c r="D13" s="531" t="str">
        <f>IF(基本情報入力シート!E35="","",基本情報入力シート!E35)</f>
        <v/>
      </c>
      <c r="E13" s="531" t="str">
        <f>IF(基本情報入力シート!F35="","",基本情報入力シート!F35)</f>
        <v/>
      </c>
      <c r="F13" s="531" t="str">
        <f>IF(基本情報入力シート!G35="","",基本情報入力シート!G35)</f>
        <v/>
      </c>
      <c r="G13" s="531" t="str">
        <f>IF(基本情報入力シート!H35="","",基本情報入力シート!H35)</f>
        <v/>
      </c>
      <c r="H13" s="531" t="str">
        <f>IF(基本情報入力シート!I35="","",基本情報入力シート!I35)</f>
        <v/>
      </c>
      <c r="I13" s="531" t="str">
        <f>IF(基本情報入力シート!J35="","",基本情報入力シート!J35)</f>
        <v/>
      </c>
      <c r="J13" s="531" t="str">
        <f>IF(基本情報入力シート!K35="","",基本情報入力シート!K35)</f>
        <v/>
      </c>
      <c r="K13" s="532" t="str">
        <f>IF(基本情報入力シート!L35="","",基本情報入力シート!L35)</f>
        <v/>
      </c>
      <c r="L13" s="533" t="str">
        <f>IF(基本情報入力シート!M35="","",基本情報入力シート!M35)</f>
        <v/>
      </c>
      <c r="M13" s="533" t="str">
        <f>IF(基本情報入力シート!R35="","",基本情報入力シート!R35)</f>
        <v/>
      </c>
      <c r="N13" s="533" t="str">
        <f>IF(基本情報入力シート!W35="","",基本情報入力シート!W35)</f>
        <v/>
      </c>
      <c r="O13" s="528" t="str">
        <f>IF(基本情報入力シート!X35="","",基本情報入力シート!X35)</f>
        <v/>
      </c>
      <c r="P13" s="534" t="str">
        <f>IF(基本情報入力シート!Y35="","",基本情報入力シート!Y35)</f>
        <v/>
      </c>
      <c r="Q13" s="535" t="str">
        <f>IF(基本情報入力シート!AB35="","",基本情報入力シート!AB35)</f>
        <v/>
      </c>
      <c r="R13" s="558"/>
      <c r="S13" s="559"/>
      <c r="T13" s="560" t="str">
        <f>IFERROR(IF(R13="","",VLOOKUP(P13,【参考】数式用!$A$5:$H$34,MATCH(S13,【参考】数式用!$F$4:$H$4,0)+5,0)),"")</f>
        <v/>
      </c>
      <c r="U13" s="577" t="str">
        <f>IF(S13="特定加算Ⅰ",VLOOKUP(P13,【参考】数式用!$A$5:$I$28,9,FALSE),"-")</f>
        <v>-</v>
      </c>
      <c r="V13" s="104" t="s">
        <v>19</v>
      </c>
      <c r="W13" s="561"/>
      <c r="X13" s="146" t="s">
        <v>11</v>
      </c>
      <c r="Y13" s="561"/>
      <c r="Z13" s="312" t="s">
        <v>73</v>
      </c>
      <c r="AA13" s="561"/>
      <c r="AB13" s="146" t="s">
        <v>11</v>
      </c>
      <c r="AC13" s="561"/>
      <c r="AD13" s="146" t="s">
        <v>15</v>
      </c>
      <c r="AE13" s="540" t="s">
        <v>30</v>
      </c>
      <c r="AF13" s="541" t="str">
        <f t="shared" ref="AF13:AF76" si="1">IF(AND(W13&gt;=1,Y13&gt;=1,AA13&gt;=1,AC13&gt;=1),(AA13*12+AC13)-(W13*12+Y13)+1,"")</f>
        <v/>
      </c>
      <c r="AG13" s="542" t="s">
        <v>50</v>
      </c>
      <c r="AH13" s="543" t="str">
        <f t="shared" ref="AH13:AH76" si="2">IFERROR(ROUNDDOWN(Q13*T13,0)*AF13,"")</f>
        <v/>
      </c>
      <c r="AJ13" s="113" t="str">
        <f t="shared" ref="AJ13:AJ76" si="3">IFERROR(IF(T13="エラー","☓","○"),"")</f>
        <v>○</v>
      </c>
      <c r="AK13" s="115" t="str">
        <f t="shared" si="0"/>
        <v/>
      </c>
      <c r="AL13" s="115"/>
      <c r="AM13" s="115"/>
      <c r="AN13" s="115"/>
      <c r="AO13" s="115"/>
      <c r="AP13" s="115"/>
      <c r="AQ13" s="115"/>
      <c r="AR13" s="115"/>
      <c r="AS13" s="562"/>
    </row>
    <row r="14" spans="1:45" ht="33" customHeight="1" thickBot="1">
      <c r="A14" s="528">
        <f t="shared" ref="A14:A111" si="4">A13+1</f>
        <v>3</v>
      </c>
      <c r="B14" s="529" t="str">
        <f>IF(基本情報入力シート!C36="","",基本情報入力シート!C36)</f>
        <v/>
      </c>
      <c r="C14" s="530" t="str">
        <f>IF(基本情報入力シート!D36="","",基本情報入力シート!D36)</f>
        <v/>
      </c>
      <c r="D14" s="531" t="str">
        <f>IF(基本情報入力シート!E36="","",基本情報入力シート!E36)</f>
        <v/>
      </c>
      <c r="E14" s="531" t="str">
        <f>IF(基本情報入力シート!F36="","",基本情報入力シート!F36)</f>
        <v/>
      </c>
      <c r="F14" s="531" t="str">
        <f>IF(基本情報入力シート!G36="","",基本情報入力シート!G36)</f>
        <v/>
      </c>
      <c r="G14" s="531" t="str">
        <f>IF(基本情報入力シート!H36="","",基本情報入力シート!H36)</f>
        <v/>
      </c>
      <c r="H14" s="531" t="str">
        <f>IF(基本情報入力シート!I36="","",基本情報入力シート!I36)</f>
        <v/>
      </c>
      <c r="I14" s="531" t="str">
        <f>IF(基本情報入力シート!J36="","",基本情報入力シート!J36)</f>
        <v/>
      </c>
      <c r="J14" s="531" t="str">
        <f>IF(基本情報入力シート!K36="","",基本情報入力シート!K36)</f>
        <v/>
      </c>
      <c r="K14" s="532" t="str">
        <f>IF(基本情報入力シート!L36="","",基本情報入力シート!L36)</f>
        <v/>
      </c>
      <c r="L14" s="533" t="str">
        <f>IF(基本情報入力シート!M36="","",基本情報入力シート!M36)</f>
        <v/>
      </c>
      <c r="M14" s="533" t="str">
        <f>IF(基本情報入力シート!R36="","",基本情報入力シート!R36)</f>
        <v/>
      </c>
      <c r="N14" s="533" t="str">
        <f>IF(基本情報入力シート!W36="","",基本情報入力シート!W36)</f>
        <v/>
      </c>
      <c r="O14" s="528" t="str">
        <f>IF(基本情報入力シート!X36="","",基本情報入力シート!X36)</f>
        <v/>
      </c>
      <c r="P14" s="534" t="str">
        <f>IF(基本情報入力シート!Y36="","",基本情報入力シート!Y36)</f>
        <v/>
      </c>
      <c r="Q14" s="535" t="str">
        <f>IF(基本情報入力シート!AB36="","",基本情報入力シート!AB36)</f>
        <v/>
      </c>
      <c r="R14" s="558"/>
      <c r="S14" s="559"/>
      <c r="T14" s="560" t="str">
        <f>IFERROR(IF(R14="","",VLOOKUP(P14,【参考】数式用!$A$5:$H$34,MATCH(S14,【参考】数式用!$F$4:$H$4,0)+5,0)),"")</f>
        <v/>
      </c>
      <c r="U14" s="577" t="str">
        <f>IF(S14="特定加算Ⅰ",VLOOKUP(P14,【参考】数式用!$A$5:$I$28,9,FALSE),"-")</f>
        <v>-</v>
      </c>
      <c r="V14" s="104" t="s">
        <v>19</v>
      </c>
      <c r="W14" s="561"/>
      <c r="X14" s="146" t="s">
        <v>11</v>
      </c>
      <c r="Y14" s="561"/>
      <c r="Z14" s="312" t="s">
        <v>73</v>
      </c>
      <c r="AA14" s="561"/>
      <c r="AB14" s="146" t="s">
        <v>11</v>
      </c>
      <c r="AC14" s="561"/>
      <c r="AD14" s="146" t="s">
        <v>15</v>
      </c>
      <c r="AE14" s="540" t="s">
        <v>30</v>
      </c>
      <c r="AF14" s="541" t="str">
        <f t="shared" si="1"/>
        <v/>
      </c>
      <c r="AG14" s="542" t="s">
        <v>50</v>
      </c>
      <c r="AH14" s="543" t="str">
        <f t="shared" si="2"/>
        <v/>
      </c>
      <c r="AJ14" s="113" t="str">
        <f t="shared" si="3"/>
        <v>○</v>
      </c>
      <c r="AK14" s="115" t="str">
        <f t="shared" si="0"/>
        <v/>
      </c>
      <c r="AL14" s="115"/>
      <c r="AM14" s="115"/>
      <c r="AN14" s="115"/>
      <c r="AO14" s="115"/>
      <c r="AP14" s="115"/>
      <c r="AQ14" s="115"/>
      <c r="AR14" s="115"/>
      <c r="AS14" s="562"/>
    </row>
    <row r="15" spans="1:45" ht="33" customHeight="1" thickBot="1">
      <c r="A15" s="528">
        <f t="shared" si="4"/>
        <v>4</v>
      </c>
      <c r="B15" s="529" t="str">
        <f>IF(基本情報入力シート!C37="","",基本情報入力シート!C37)</f>
        <v/>
      </c>
      <c r="C15" s="530" t="str">
        <f>IF(基本情報入力シート!D37="","",基本情報入力シート!D37)</f>
        <v/>
      </c>
      <c r="D15" s="531" t="str">
        <f>IF(基本情報入力シート!E37="","",基本情報入力シート!E37)</f>
        <v/>
      </c>
      <c r="E15" s="531" t="str">
        <f>IF(基本情報入力シート!F37="","",基本情報入力シート!F37)</f>
        <v/>
      </c>
      <c r="F15" s="531" t="str">
        <f>IF(基本情報入力シート!G37="","",基本情報入力シート!G37)</f>
        <v/>
      </c>
      <c r="G15" s="531" t="str">
        <f>IF(基本情報入力シート!H37="","",基本情報入力シート!H37)</f>
        <v/>
      </c>
      <c r="H15" s="531" t="str">
        <f>IF(基本情報入力シート!I37="","",基本情報入力シート!I37)</f>
        <v/>
      </c>
      <c r="I15" s="531" t="str">
        <f>IF(基本情報入力シート!J37="","",基本情報入力シート!J37)</f>
        <v/>
      </c>
      <c r="J15" s="531" t="str">
        <f>IF(基本情報入力シート!K37="","",基本情報入力シート!K37)</f>
        <v/>
      </c>
      <c r="K15" s="532" t="str">
        <f>IF(基本情報入力シート!L37="","",基本情報入力シート!L37)</f>
        <v/>
      </c>
      <c r="L15" s="533" t="str">
        <f>IF(基本情報入力シート!M37="","",基本情報入力シート!M37)</f>
        <v/>
      </c>
      <c r="M15" s="533" t="str">
        <f>IF(基本情報入力シート!R37="","",基本情報入力シート!R37)</f>
        <v/>
      </c>
      <c r="N15" s="533" t="str">
        <f>IF(基本情報入力シート!W37="","",基本情報入力シート!W37)</f>
        <v/>
      </c>
      <c r="O15" s="528" t="str">
        <f>IF(基本情報入力シート!X37="","",基本情報入力シート!X37)</f>
        <v/>
      </c>
      <c r="P15" s="534" t="str">
        <f>IF(基本情報入力シート!Y37="","",基本情報入力シート!Y37)</f>
        <v/>
      </c>
      <c r="Q15" s="535" t="str">
        <f>IF(基本情報入力シート!AB37="","",基本情報入力シート!AB37)</f>
        <v/>
      </c>
      <c r="R15" s="558"/>
      <c r="S15" s="559"/>
      <c r="T15" s="560" t="str">
        <f>IFERROR(IF(R15="","",VLOOKUP(P15,【参考】数式用!$A$5:$H$34,MATCH(S15,【参考】数式用!$F$4:$H$4,0)+5,0)),"")</f>
        <v/>
      </c>
      <c r="U15" s="577" t="str">
        <f>IF(S15="特定加算Ⅰ",VLOOKUP(P15,【参考】数式用!$A$5:$I$28,9,FALSE),"-")</f>
        <v>-</v>
      </c>
      <c r="V15" s="104" t="s">
        <v>19</v>
      </c>
      <c r="W15" s="561"/>
      <c r="X15" s="146" t="s">
        <v>11</v>
      </c>
      <c r="Y15" s="561"/>
      <c r="Z15" s="312" t="s">
        <v>73</v>
      </c>
      <c r="AA15" s="561"/>
      <c r="AB15" s="146" t="s">
        <v>11</v>
      </c>
      <c r="AC15" s="561"/>
      <c r="AD15" s="146" t="s">
        <v>15</v>
      </c>
      <c r="AE15" s="540" t="s">
        <v>30</v>
      </c>
      <c r="AF15" s="541" t="str">
        <f t="shared" si="1"/>
        <v/>
      </c>
      <c r="AG15" s="542" t="s">
        <v>50</v>
      </c>
      <c r="AH15" s="543" t="str">
        <f t="shared" si="2"/>
        <v/>
      </c>
      <c r="AJ15" s="113" t="str">
        <f t="shared" si="3"/>
        <v>○</v>
      </c>
      <c r="AK15" s="115" t="str">
        <f t="shared" si="0"/>
        <v/>
      </c>
      <c r="AL15" s="115"/>
      <c r="AM15" s="115"/>
      <c r="AN15" s="115"/>
      <c r="AO15" s="115"/>
      <c r="AP15" s="115"/>
      <c r="AQ15" s="115"/>
      <c r="AR15" s="115"/>
      <c r="AS15" s="562"/>
    </row>
    <row r="16" spans="1:45" ht="33" customHeight="1" thickBot="1">
      <c r="A16" s="528">
        <f t="shared" si="4"/>
        <v>5</v>
      </c>
      <c r="B16" s="529" t="str">
        <f>IF(基本情報入力シート!C38="","",基本情報入力シート!C38)</f>
        <v/>
      </c>
      <c r="C16" s="530" t="str">
        <f>IF(基本情報入力シート!D38="","",基本情報入力シート!D38)</f>
        <v/>
      </c>
      <c r="D16" s="531" t="str">
        <f>IF(基本情報入力シート!E38="","",基本情報入力シート!E38)</f>
        <v/>
      </c>
      <c r="E16" s="531" t="str">
        <f>IF(基本情報入力シート!F38="","",基本情報入力シート!F38)</f>
        <v/>
      </c>
      <c r="F16" s="531" t="str">
        <f>IF(基本情報入力シート!G38="","",基本情報入力シート!G38)</f>
        <v/>
      </c>
      <c r="G16" s="531" t="str">
        <f>IF(基本情報入力シート!H38="","",基本情報入力シート!H38)</f>
        <v/>
      </c>
      <c r="H16" s="531" t="str">
        <f>IF(基本情報入力シート!I38="","",基本情報入力シート!I38)</f>
        <v/>
      </c>
      <c r="I16" s="531" t="str">
        <f>IF(基本情報入力シート!J38="","",基本情報入力シート!J38)</f>
        <v/>
      </c>
      <c r="J16" s="531" t="str">
        <f>IF(基本情報入力シート!K38="","",基本情報入力シート!K38)</f>
        <v/>
      </c>
      <c r="K16" s="532" t="str">
        <f>IF(基本情報入力シート!L38="","",基本情報入力シート!L38)</f>
        <v/>
      </c>
      <c r="L16" s="533" t="str">
        <f>IF(基本情報入力シート!M38="","",基本情報入力シート!M38)</f>
        <v/>
      </c>
      <c r="M16" s="533" t="str">
        <f>IF(基本情報入力シート!R38="","",基本情報入力シート!R38)</f>
        <v/>
      </c>
      <c r="N16" s="533" t="str">
        <f>IF(基本情報入力シート!W38="","",基本情報入力シート!W38)</f>
        <v/>
      </c>
      <c r="O16" s="528" t="str">
        <f>IF(基本情報入力シート!X38="","",基本情報入力シート!X38)</f>
        <v/>
      </c>
      <c r="P16" s="534" t="str">
        <f>IF(基本情報入力シート!Y38="","",基本情報入力シート!Y38)</f>
        <v/>
      </c>
      <c r="Q16" s="535" t="str">
        <f>IF(基本情報入力シート!AB38="","",基本情報入力シート!AB38)</f>
        <v/>
      </c>
      <c r="R16" s="558"/>
      <c r="S16" s="559"/>
      <c r="T16" s="560" t="str">
        <f>IFERROR(IF(R16="","",VLOOKUP(P16,【参考】数式用!$A$5:$H$34,MATCH(S16,【参考】数式用!$F$4:$H$4,0)+5,0)),"")</f>
        <v/>
      </c>
      <c r="U16" s="577" t="str">
        <f>IF(S16="特定加算Ⅰ",VLOOKUP(P16,【参考】数式用!$A$5:$I$28,9,FALSE),"-")</f>
        <v>-</v>
      </c>
      <c r="V16" s="104" t="s">
        <v>19</v>
      </c>
      <c r="W16" s="561"/>
      <c r="X16" s="146" t="s">
        <v>11</v>
      </c>
      <c r="Y16" s="561"/>
      <c r="Z16" s="312" t="s">
        <v>73</v>
      </c>
      <c r="AA16" s="561"/>
      <c r="AB16" s="146" t="s">
        <v>11</v>
      </c>
      <c r="AC16" s="561"/>
      <c r="AD16" s="146" t="s">
        <v>15</v>
      </c>
      <c r="AE16" s="540" t="s">
        <v>30</v>
      </c>
      <c r="AF16" s="541" t="str">
        <f t="shared" si="1"/>
        <v/>
      </c>
      <c r="AG16" s="542" t="s">
        <v>50</v>
      </c>
      <c r="AH16" s="543" t="str">
        <f t="shared" si="2"/>
        <v/>
      </c>
      <c r="AJ16" s="113" t="str">
        <f t="shared" si="3"/>
        <v>○</v>
      </c>
      <c r="AK16" s="115" t="str">
        <f t="shared" si="0"/>
        <v/>
      </c>
      <c r="AL16" s="115"/>
      <c r="AM16" s="115"/>
      <c r="AN16" s="115"/>
      <c r="AO16" s="115"/>
      <c r="AP16" s="115"/>
      <c r="AQ16" s="115"/>
      <c r="AR16" s="115"/>
      <c r="AS16" s="562"/>
    </row>
    <row r="17" spans="1:45" ht="33" customHeight="1" thickBot="1">
      <c r="A17" s="528">
        <f t="shared" si="4"/>
        <v>6</v>
      </c>
      <c r="B17" s="529" t="str">
        <f>IF(基本情報入力シート!C39="","",基本情報入力シート!C39)</f>
        <v/>
      </c>
      <c r="C17" s="530" t="str">
        <f>IF(基本情報入力シート!D39="","",基本情報入力シート!D39)</f>
        <v/>
      </c>
      <c r="D17" s="531" t="str">
        <f>IF(基本情報入力シート!E39="","",基本情報入力シート!E39)</f>
        <v/>
      </c>
      <c r="E17" s="531" t="str">
        <f>IF(基本情報入力シート!F39="","",基本情報入力シート!F39)</f>
        <v/>
      </c>
      <c r="F17" s="531" t="str">
        <f>IF(基本情報入力シート!G39="","",基本情報入力シート!G39)</f>
        <v/>
      </c>
      <c r="G17" s="531" t="str">
        <f>IF(基本情報入力シート!H39="","",基本情報入力シート!H39)</f>
        <v/>
      </c>
      <c r="H17" s="531" t="str">
        <f>IF(基本情報入力シート!I39="","",基本情報入力シート!I39)</f>
        <v/>
      </c>
      <c r="I17" s="531" t="str">
        <f>IF(基本情報入力シート!J39="","",基本情報入力シート!J39)</f>
        <v/>
      </c>
      <c r="J17" s="531" t="str">
        <f>IF(基本情報入力シート!K39="","",基本情報入力シート!K39)</f>
        <v/>
      </c>
      <c r="K17" s="532" t="str">
        <f>IF(基本情報入力シート!L39="","",基本情報入力シート!L39)</f>
        <v/>
      </c>
      <c r="L17" s="533" t="str">
        <f>IF(基本情報入力シート!M39="","",基本情報入力シート!M39)</f>
        <v/>
      </c>
      <c r="M17" s="533" t="str">
        <f>IF(基本情報入力シート!R39="","",基本情報入力シート!R39)</f>
        <v/>
      </c>
      <c r="N17" s="533" t="str">
        <f>IF(基本情報入力シート!W39="","",基本情報入力シート!W39)</f>
        <v/>
      </c>
      <c r="O17" s="528" t="str">
        <f>IF(基本情報入力シート!X39="","",基本情報入力シート!X39)</f>
        <v/>
      </c>
      <c r="P17" s="534" t="str">
        <f>IF(基本情報入力シート!Y39="","",基本情報入力シート!Y39)</f>
        <v/>
      </c>
      <c r="Q17" s="535" t="str">
        <f>IF(基本情報入力シート!AB39="","",基本情報入力シート!AB39)</f>
        <v/>
      </c>
      <c r="R17" s="558"/>
      <c r="S17" s="559"/>
      <c r="T17" s="560" t="str">
        <f>IFERROR(IF(R17="","",VLOOKUP(P17,【参考】数式用!$A$5:$H$34,MATCH(S17,【参考】数式用!$F$4:$H$4,0)+5,0)),"")</f>
        <v/>
      </c>
      <c r="U17" s="577" t="str">
        <f>IF(S17="特定加算Ⅰ",VLOOKUP(P17,【参考】数式用!$A$5:$I$28,9,FALSE),"-")</f>
        <v>-</v>
      </c>
      <c r="V17" s="104" t="s">
        <v>157</v>
      </c>
      <c r="W17" s="561"/>
      <c r="X17" s="146" t="s">
        <v>158</v>
      </c>
      <c r="Y17" s="561"/>
      <c r="Z17" s="312" t="s">
        <v>159</v>
      </c>
      <c r="AA17" s="561"/>
      <c r="AB17" s="146" t="s">
        <v>158</v>
      </c>
      <c r="AC17" s="561"/>
      <c r="AD17" s="146" t="s">
        <v>160</v>
      </c>
      <c r="AE17" s="540" t="s">
        <v>161</v>
      </c>
      <c r="AF17" s="541" t="str">
        <f t="shared" si="1"/>
        <v/>
      </c>
      <c r="AG17" s="542" t="s">
        <v>162</v>
      </c>
      <c r="AH17" s="543" t="str">
        <f t="shared" si="2"/>
        <v/>
      </c>
      <c r="AJ17" s="113" t="str">
        <f t="shared" si="3"/>
        <v>○</v>
      </c>
      <c r="AK17" s="115" t="str">
        <f t="shared" si="0"/>
        <v/>
      </c>
      <c r="AL17" s="115"/>
      <c r="AM17" s="115"/>
      <c r="AN17" s="115"/>
      <c r="AO17" s="115"/>
      <c r="AP17" s="115"/>
      <c r="AQ17" s="115"/>
      <c r="AR17" s="115"/>
      <c r="AS17" s="562"/>
    </row>
    <row r="18" spans="1:45" ht="33" customHeight="1" thickBot="1">
      <c r="A18" s="528">
        <f t="shared" si="4"/>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58"/>
      <c r="S18" s="559"/>
      <c r="T18" s="560" t="str">
        <f>IFERROR(IF(R18="","",VLOOKUP(P18,【参考】数式用!$A$5:$H$34,MATCH(S18,【参考】数式用!$F$4:$H$4,0)+5,0)),"")</f>
        <v/>
      </c>
      <c r="U18" s="577" t="str">
        <f>IF(S18="特定加算Ⅰ",VLOOKUP(P18,【参考】数式用!$A$5:$I$28,9,FALSE),"-")</f>
        <v>-</v>
      </c>
      <c r="V18" s="104" t="s">
        <v>157</v>
      </c>
      <c r="W18" s="561"/>
      <c r="X18" s="146" t="s">
        <v>158</v>
      </c>
      <c r="Y18" s="561"/>
      <c r="Z18" s="312" t="s">
        <v>159</v>
      </c>
      <c r="AA18" s="561"/>
      <c r="AB18" s="146" t="s">
        <v>158</v>
      </c>
      <c r="AC18" s="561"/>
      <c r="AD18" s="146" t="s">
        <v>160</v>
      </c>
      <c r="AE18" s="540" t="s">
        <v>161</v>
      </c>
      <c r="AF18" s="541" t="str">
        <f t="shared" si="1"/>
        <v/>
      </c>
      <c r="AG18" s="542" t="s">
        <v>162</v>
      </c>
      <c r="AH18" s="543" t="str">
        <f t="shared" si="2"/>
        <v/>
      </c>
      <c r="AJ18" s="113" t="str">
        <f t="shared" si="3"/>
        <v>○</v>
      </c>
      <c r="AK18" s="115" t="str">
        <f t="shared" si="0"/>
        <v/>
      </c>
      <c r="AL18" s="115"/>
      <c r="AM18" s="115"/>
      <c r="AN18" s="115"/>
      <c r="AO18" s="115"/>
      <c r="AP18" s="115"/>
      <c r="AQ18" s="115"/>
      <c r="AR18" s="115"/>
      <c r="AS18" s="562"/>
    </row>
    <row r="19" spans="1:45" ht="33" customHeight="1" thickBot="1">
      <c r="A19" s="528">
        <f t="shared" si="4"/>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58"/>
      <c r="S19" s="559"/>
      <c r="T19" s="560" t="str">
        <f>IFERROR(IF(R19="","",VLOOKUP(P19,【参考】数式用!$A$5:$H$34,MATCH(S19,【参考】数式用!$F$4:$H$4,0)+5,0)),"")</f>
        <v/>
      </c>
      <c r="U19" s="577" t="str">
        <f>IF(S19="特定加算Ⅰ",VLOOKUP(P19,【参考】数式用!$A$5:$I$28,9,FALSE),"-")</f>
        <v>-</v>
      </c>
      <c r="V19" s="104" t="s">
        <v>157</v>
      </c>
      <c r="W19" s="561"/>
      <c r="X19" s="146" t="s">
        <v>158</v>
      </c>
      <c r="Y19" s="561"/>
      <c r="Z19" s="312" t="s">
        <v>159</v>
      </c>
      <c r="AA19" s="561"/>
      <c r="AB19" s="146" t="s">
        <v>158</v>
      </c>
      <c r="AC19" s="561"/>
      <c r="AD19" s="146" t="s">
        <v>160</v>
      </c>
      <c r="AE19" s="540" t="s">
        <v>161</v>
      </c>
      <c r="AF19" s="541" t="str">
        <f t="shared" si="1"/>
        <v/>
      </c>
      <c r="AG19" s="542" t="s">
        <v>162</v>
      </c>
      <c r="AH19" s="543" t="str">
        <f t="shared" si="2"/>
        <v/>
      </c>
      <c r="AJ19" s="113" t="str">
        <f t="shared" si="3"/>
        <v>○</v>
      </c>
      <c r="AK19" s="115" t="str">
        <f t="shared" si="0"/>
        <v/>
      </c>
      <c r="AL19" s="115"/>
      <c r="AM19" s="115"/>
      <c r="AN19" s="115"/>
      <c r="AO19" s="115"/>
      <c r="AP19" s="115"/>
      <c r="AQ19" s="115"/>
      <c r="AR19" s="115"/>
      <c r="AS19" s="562"/>
    </row>
    <row r="20" spans="1:45" ht="33" customHeight="1" thickBot="1">
      <c r="A20" s="528">
        <f t="shared" si="4"/>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58"/>
      <c r="S20" s="559"/>
      <c r="T20" s="560" t="str">
        <f>IFERROR(IF(R20="","",VLOOKUP(P20,【参考】数式用!$A$5:$H$34,MATCH(S20,【参考】数式用!$F$4:$H$4,0)+5,0)),"")</f>
        <v/>
      </c>
      <c r="U20" s="577" t="str">
        <f>IF(S20="特定加算Ⅰ",VLOOKUP(P20,【参考】数式用!$A$5:$I$28,9,FALSE),"-")</f>
        <v>-</v>
      </c>
      <c r="V20" s="104" t="s">
        <v>157</v>
      </c>
      <c r="W20" s="561"/>
      <c r="X20" s="146" t="s">
        <v>158</v>
      </c>
      <c r="Y20" s="561"/>
      <c r="Z20" s="312" t="s">
        <v>159</v>
      </c>
      <c r="AA20" s="561"/>
      <c r="AB20" s="146" t="s">
        <v>158</v>
      </c>
      <c r="AC20" s="561"/>
      <c r="AD20" s="146" t="s">
        <v>160</v>
      </c>
      <c r="AE20" s="540" t="s">
        <v>161</v>
      </c>
      <c r="AF20" s="541" t="str">
        <f t="shared" si="1"/>
        <v/>
      </c>
      <c r="AG20" s="542" t="s">
        <v>162</v>
      </c>
      <c r="AH20" s="543" t="str">
        <f t="shared" si="2"/>
        <v/>
      </c>
      <c r="AJ20" s="113" t="str">
        <f t="shared" si="3"/>
        <v>○</v>
      </c>
      <c r="AK20" s="115" t="str">
        <f t="shared" si="0"/>
        <v/>
      </c>
      <c r="AL20" s="115"/>
      <c r="AM20" s="115"/>
      <c r="AN20" s="115"/>
      <c r="AO20" s="115"/>
      <c r="AP20" s="115"/>
      <c r="AQ20" s="115"/>
      <c r="AR20" s="115"/>
      <c r="AS20" s="562"/>
    </row>
    <row r="21" spans="1:45" ht="33" customHeight="1" thickBot="1">
      <c r="A21" s="528">
        <f t="shared" si="4"/>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58"/>
      <c r="S21" s="559"/>
      <c r="T21" s="560" t="str">
        <f>IFERROR(IF(R21="","",VLOOKUP(P21,【参考】数式用!$A$5:$H$34,MATCH(S21,【参考】数式用!$F$4:$H$4,0)+5,0)),"")</f>
        <v/>
      </c>
      <c r="U21" s="577" t="str">
        <f>IF(S21="特定加算Ⅰ",VLOOKUP(P21,【参考】数式用!$A$5:$I$28,9,FALSE),"-")</f>
        <v>-</v>
      </c>
      <c r="V21" s="104" t="s">
        <v>157</v>
      </c>
      <c r="W21" s="561"/>
      <c r="X21" s="146" t="s">
        <v>158</v>
      </c>
      <c r="Y21" s="561"/>
      <c r="Z21" s="312" t="s">
        <v>159</v>
      </c>
      <c r="AA21" s="561"/>
      <c r="AB21" s="146" t="s">
        <v>158</v>
      </c>
      <c r="AC21" s="561"/>
      <c r="AD21" s="146" t="s">
        <v>160</v>
      </c>
      <c r="AE21" s="540" t="s">
        <v>161</v>
      </c>
      <c r="AF21" s="541" t="str">
        <f t="shared" si="1"/>
        <v/>
      </c>
      <c r="AG21" s="542" t="s">
        <v>162</v>
      </c>
      <c r="AH21" s="543" t="str">
        <f t="shared" si="2"/>
        <v/>
      </c>
      <c r="AJ21" s="113" t="str">
        <f t="shared" si="3"/>
        <v>○</v>
      </c>
      <c r="AK21" s="115" t="str">
        <f t="shared" si="0"/>
        <v/>
      </c>
      <c r="AL21" s="115"/>
      <c r="AM21" s="115"/>
      <c r="AN21" s="115"/>
      <c r="AO21" s="115"/>
      <c r="AP21" s="115"/>
      <c r="AQ21" s="115"/>
      <c r="AR21" s="115"/>
      <c r="AS21" s="562"/>
    </row>
    <row r="22" spans="1:45" ht="33" customHeight="1" thickBot="1">
      <c r="A22" s="528">
        <f t="shared" si="4"/>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58"/>
      <c r="S22" s="559"/>
      <c r="T22" s="560" t="str">
        <f>IFERROR(IF(R22="","",VLOOKUP(P22,【参考】数式用!$A$5:$H$34,MATCH(S22,【参考】数式用!$F$4:$H$4,0)+5,0)),"")</f>
        <v/>
      </c>
      <c r="U22" s="577" t="str">
        <f>IF(S22="特定加算Ⅰ",VLOOKUP(P22,【参考】数式用!$A$5:$I$28,9,FALSE),"-")</f>
        <v>-</v>
      </c>
      <c r="V22" s="104" t="s">
        <v>157</v>
      </c>
      <c r="W22" s="561"/>
      <c r="X22" s="146" t="s">
        <v>158</v>
      </c>
      <c r="Y22" s="561"/>
      <c r="Z22" s="312" t="s">
        <v>159</v>
      </c>
      <c r="AA22" s="561"/>
      <c r="AB22" s="146" t="s">
        <v>158</v>
      </c>
      <c r="AC22" s="561"/>
      <c r="AD22" s="146" t="s">
        <v>160</v>
      </c>
      <c r="AE22" s="540" t="s">
        <v>161</v>
      </c>
      <c r="AF22" s="541" t="str">
        <f t="shared" si="1"/>
        <v/>
      </c>
      <c r="AG22" s="542" t="s">
        <v>162</v>
      </c>
      <c r="AH22" s="543" t="str">
        <f t="shared" si="2"/>
        <v/>
      </c>
      <c r="AJ22" s="113" t="str">
        <f t="shared" si="3"/>
        <v>○</v>
      </c>
      <c r="AK22" s="115" t="str">
        <f t="shared" si="0"/>
        <v/>
      </c>
      <c r="AL22" s="115"/>
      <c r="AM22" s="115"/>
      <c r="AN22" s="115"/>
      <c r="AO22" s="115"/>
      <c r="AP22" s="115"/>
      <c r="AQ22" s="115"/>
      <c r="AR22" s="115"/>
      <c r="AS22" s="562"/>
    </row>
    <row r="23" spans="1:45" ht="33" customHeight="1" thickBot="1">
      <c r="A23" s="528">
        <f t="shared" si="4"/>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58"/>
      <c r="S23" s="559"/>
      <c r="T23" s="560" t="str">
        <f>IFERROR(IF(R23="","",VLOOKUP(P23,【参考】数式用!$A$5:$H$34,MATCH(S23,【参考】数式用!$F$4:$H$4,0)+5,0)),"")</f>
        <v/>
      </c>
      <c r="U23" s="577" t="str">
        <f>IF(S23="特定加算Ⅰ",VLOOKUP(P23,【参考】数式用!$A$5:$I$28,9,FALSE),"-")</f>
        <v>-</v>
      </c>
      <c r="V23" s="104" t="s">
        <v>157</v>
      </c>
      <c r="W23" s="561"/>
      <c r="X23" s="146" t="s">
        <v>158</v>
      </c>
      <c r="Y23" s="561"/>
      <c r="Z23" s="312" t="s">
        <v>159</v>
      </c>
      <c r="AA23" s="561"/>
      <c r="AB23" s="146" t="s">
        <v>158</v>
      </c>
      <c r="AC23" s="561"/>
      <c r="AD23" s="146" t="s">
        <v>160</v>
      </c>
      <c r="AE23" s="540" t="s">
        <v>161</v>
      </c>
      <c r="AF23" s="541" t="str">
        <f t="shared" si="1"/>
        <v/>
      </c>
      <c r="AG23" s="542" t="s">
        <v>162</v>
      </c>
      <c r="AH23" s="543" t="str">
        <f t="shared" si="2"/>
        <v/>
      </c>
      <c r="AJ23" s="113" t="str">
        <f t="shared" si="3"/>
        <v>○</v>
      </c>
      <c r="AK23" s="115" t="str">
        <f t="shared" si="0"/>
        <v/>
      </c>
      <c r="AL23" s="115"/>
      <c r="AM23" s="115"/>
      <c r="AN23" s="115"/>
      <c r="AO23" s="115"/>
      <c r="AP23" s="115"/>
      <c r="AQ23" s="115"/>
      <c r="AR23" s="115"/>
      <c r="AS23" s="562"/>
    </row>
    <row r="24" spans="1:45" ht="33" customHeight="1" thickBot="1">
      <c r="A24" s="528">
        <f t="shared" si="4"/>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58"/>
      <c r="S24" s="559"/>
      <c r="T24" s="560" t="str">
        <f>IFERROR(IF(R24="","",VLOOKUP(P24,【参考】数式用!$A$5:$H$34,MATCH(S24,【参考】数式用!$F$4:$H$4,0)+5,0)),"")</f>
        <v/>
      </c>
      <c r="U24" s="577" t="str">
        <f>IF(S24="特定加算Ⅰ",VLOOKUP(P24,【参考】数式用!$A$5:$I$28,9,FALSE),"-")</f>
        <v>-</v>
      </c>
      <c r="V24" s="104" t="s">
        <v>157</v>
      </c>
      <c r="W24" s="561"/>
      <c r="X24" s="146" t="s">
        <v>158</v>
      </c>
      <c r="Y24" s="561"/>
      <c r="Z24" s="312" t="s">
        <v>159</v>
      </c>
      <c r="AA24" s="561"/>
      <c r="AB24" s="146" t="s">
        <v>158</v>
      </c>
      <c r="AC24" s="561"/>
      <c r="AD24" s="146" t="s">
        <v>160</v>
      </c>
      <c r="AE24" s="540" t="s">
        <v>161</v>
      </c>
      <c r="AF24" s="541" t="str">
        <f t="shared" si="1"/>
        <v/>
      </c>
      <c r="AG24" s="542" t="s">
        <v>162</v>
      </c>
      <c r="AH24" s="543" t="str">
        <f t="shared" si="2"/>
        <v/>
      </c>
      <c r="AJ24" s="113" t="str">
        <f t="shared" si="3"/>
        <v>○</v>
      </c>
      <c r="AK24" s="115" t="str">
        <f t="shared" si="0"/>
        <v/>
      </c>
      <c r="AL24" s="115"/>
      <c r="AM24" s="115"/>
      <c r="AN24" s="115"/>
      <c r="AO24" s="115"/>
      <c r="AP24" s="115"/>
      <c r="AQ24" s="115"/>
      <c r="AR24" s="115"/>
      <c r="AS24" s="562"/>
    </row>
    <row r="25" spans="1:45" ht="33" customHeight="1" thickBot="1">
      <c r="A25" s="528">
        <f t="shared" si="4"/>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58"/>
      <c r="S25" s="559"/>
      <c r="T25" s="560" t="str">
        <f>IFERROR(IF(R25="","",VLOOKUP(P25,【参考】数式用!$A$5:$H$34,MATCH(S25,【参考】数式用!$F$4:$H$4,0)+5,0)),"")</f>
        <v/>
      </c>
      <c r="U25" s="577" t="str">
        <f>IF(S25="特定加算Ⅰ",VLOOKUP(P25,【参考】数式用!$A$5:$I$28,9,FALSE),"-")</f>
        <v>-</v>
      </c>
      <c r="V25" s="104" t="s">
        <v>157</v>
      </c>
      <c r="W25" s="561"/>
      <c r="X25" s="146" t="s">
        <v>158</v>
      </c>
      <c r="Y25" s="561"/>
      <c r="Z25" s="312" t="s">
        <v>159</v>
      </c>
      <c r="AA25" s="561"/>
      <c r="AB25" s="146" t="s">
        <v>158</v>
      </c>
      <c r="AC25" s="561"/>
      <c r="AD25" s="146" t="s">
        <v>160</v>
      </c>
      <c r="AE25" s="540" t="s">
        <v>161</v>
      </c>
      <c r="AF25" s="541" t="str">
        <f t="shared" si="1"/>
        <v/>
      </c>
      <c r="AG25" s="542" t="s">
        <v>162</v>
      </c>
      <c r="AH25" s="543" t="str">
        <f t="shared" si="2"/>
        <v/>
      </c>
      <c r="AJ25" s="113" t="str">
        <f t="shared" si="3"/>
        <v>○</v>
      </c>
      <c r="AK25" s="115" t="str">
        <f t="shared" si="0"/>
        <v/>
      </c>
      <c r="AL25" s="115"/>
      <c r="AM25" s="115"/>
      <c r="AN25" s="115"/>
      <c r="AO25" s="115"/>
      <c r="AP25" s="115"/>
      <c r="AQ25" s="115"/>
      <c r="AR25" s="115"/>
      <c r="AS25" s="562"/>
    </row>
    <row r="26" spans="1:45" ht="33" customHeight="1" thickBot="1">
      <c r="A26" s="528">
        <f t="shared" si="4"/>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58"/>
      <c r="S26" s="559"/>
      <c r="T26" s="560" t="str">
        <f>IFERROR(IF(R26="","",VLOOKUP(P26,【参考】数式用!$A$5:$H$34,MATCH(S26,【参考】数式用!$F$4:$H$4,0)+5,0)),"")</f>
        <v/>
      </c>
      <c r="U26" s="577" t="str">
        <f>IF(S26="特定加算Ⅰ",VLOOKUP(P26,【参考】数式用!$A$5:$I$28,9,FALSE),"-")</f>
        <v>-</v>
      </c>
      <c r="V26" s="104" t="s">
        <v>157</v>
      </c>
      <c r="W26" s="561"/>
      <c r="X26" s="146" t="s">
        <v>158</v>
      </c>
      <c r="Y26" s="561"/>
      <c r="Z26" s="312" t="s">
        <v>159</v>
      </c>
      <c r="AA26" s="561"/>
      <c r="AB26" s="146" t="s">
        <v>158</v>
      </c>
      <c r="AC26" s="561"/>
      <c r="AD26" s="146" t="s">
        <v>160</v>
      </c>
      <c r="AE26" s="540" t="s">
        <v>161</v>
      </c>
      <c r="AF26" s="541" t="str">
        <f t="shared" si="1"/>
        <v/>
      </c>
      <c r="AG26" s="542" t="s">
        <v>162</v>
      </c>
      <c r="AH26" s="543" t="str">
        <f t="shared" si="2"/>
        <v/>
      </c>
      <c r="AJ26" s="113" t="str">
        <f t="shared" si="3"/>
        <v>○</v>
      </c>
      <c r="AK26" s="115" t="str">
        <f t="shared" si="0"/>
        <v/>
      </c>
      <c r="AL26" s="115"/>
      <c r="AM26" s="115"/>
      <c r="AN26" s="115"/>
      <c r="AO26" s="115"/>
      <c r="AP26" s="115"/>
      <c r="AQ26" s="115"/>
      <c r="AR26" s="115"/>
      <c r="AS26" s="562"/>
    </row>
    <row r="27" spans="1:45" ht="33" customHeight="1" thickBot="1">
      <c r="A27" s="528">
        <f t="shared" si="4"/>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58"/>
      <c r="S27" s="559"/>
      <c r="T27" s="560" t="str">
        <f>IFERROR(IF(R27="","",VLOOKUP(P27,【参考】数式用!$A$5:$H$34,MATCH(S27,【参考】数式用!$F$4:$H$4,0)+5,0)),"")</f>
        <v/>
      </c>
      <c r="U27" s="577" t="str">
        <f>IF(S27="特定加算Ⅰ",VLOOKUP(P27,【参考】数式用!$A$5:$I$28,9,FALSE),"-")</f>
        <v>-</v>
      </c>
      <c r="V27" s="104" t="s">
        <v>157</v>
      </c>
      <c r="W27" s="561"/>
      <c r="X27" s="146" t="s">
        <v>158</v>
      </c>
      <c r="Y27" s="561"/>
      <c r="Z27" s="312" t="s">
        <v>159</v>
      </c>
      <c r="AA27" s="561"/>
      <c r="AB27" s="146" t="s">
        <v>158</v>
      </c>
      <c r="AC27" s="561"/>
      <c r="AD27" s="146" t="s">
        <v>160</v>
      </c>
      <c r="AE27" s="540" t="s">
        <v>161</v>
      </c>
      <c r="AF27" s="541" t="str">
        <f t="shared" si="1"/>
        <v/>
      </c>
      <c r="AG27" s="542" t="s">
        <v>162</v>
      </c>
      <c r="AH27" s="543" t="str">
        <f t="shared" si="2"/>
        <v/>
      </c>
      <c r="AJ27" s="113" t="str">
        <f t="shared" si="3"/>
        <v>○</v>
      </c>
      <c r="AK27" s="115" t="str">
        <f t="shared" si="0"/>
        <v/>
      </c>
      <c r="AL27" s="115"/>
      <c r="AM27" s="115"/>
      <c r="AN27" s="115"/>
      <c r="AO27" s="115"/>
      <c r="AP27" s="115"/>
      <c r="AQ27" s="115"/>
      <c r="AR27" s="115"/>
      <c r="AS27" s="562"/>
    </row>
    <row r="28" spans="1:45" ht="33" customHeight="1" thickBot="1">
      <c r="A28" s="528">
        <f t="shared" si="4"/>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58"/>
      <c r="S28" s="559"/>
      <c r="T28" s="560" t="str">
        <f>IFERROR(IF(R28="","",VLOOKUP(P28,【参考】数式用!$A$5:$H$34,MATCH(S28,【参考】数式用!$F$4:$H$4,0)+5,0)),"")</f>
        <v/>
      </c>
      <c r="U28" s="577" t="str">
        <f>IF(S28="特定加算Ⅰ",VLOOKUP(P28,【参考】数式用!$A$5:$I$28,9,FALSE),"-")</f>
        <v>-</v>
      </c>
      <c r="V28" s="104" t="s">
        <v>157</v>
      </c>
      <c r="W28" s="561"/>
      <c r="X28" s="146" t="s">
        <v>158</v>
      </c>
      <c r="Y28" s="561"/>
      <c r="Z28" s="312" t="s">
        <v>159</v>
      </c>
      <c r="AA28" s="561"/>
      <c r="AB28" s="146" t="s">
        <v>158</v>
      </c>
      <c r="AC28" s="561"/>
      <c r="AD28" s="146" t="s">
        <v>160</v>
      </c>
      <c r="AE28" s="540" t="s">
        <v>161</v>
      </c>
      <c r="AF28" s="541" t="str">
        <f t="shared" si="1"/>
        <v/>
      </c>
      <c r="AG28" s="542" t="s">
        <v>162</v>
      </c>
      <c r="AH28" s="543" t="str">
        <f t="shared" si="2"/>
        <v/>
      </c>
      <c r="AJ28" s="113" t="str">
        <f t="shared" si="3"/>
        <v>○</v>
      </c>
      <c r="AK28" s="115" t="str">
        <f t="shared" si="0"/>
        <v/>
      </c>
      <c r="AL28" s="115"/>
      <c r="AM28" s="115"/>
      <c r="AN28" s="115"/>
      <c r="AO28" s="115"/>
      <c r="AP28" s="115"/>
      <c r="AQ28" s="115"/>
      <c r="AR28" s="115"/>
      <c r="AS28" s="562"/>
    </row>
    <row r="29" spans="1:45" ht="33" customHeight="1" thickBot="1">
      <c r="A29" s="528">
        <f t="shared" si="4"/>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58"/>
      <c r="S29" s="559"/>
      <c r="T29" s="560" t="str">
        <f>IFERROR(IF(R29="","",VLOOKUP(P29,【参考】数式用!$A$5:$H$34,MATCH(S29,【参考】数式用!$F$4:$H$4,0)+5,0)),"")</f>
        <v/>
      </c>
      <c r="U29" s="577" t="str">
        <f>IF(S29="特定加算Ⅰ",VLOOKUP(P29,【参考】数式用!$A$5:$I$28,9,FALSE),"-")</f>
        <v>-</v>
      </c>
      <c r="V29" s="104" t="s">
        <v>157</v>
      </c>
      <c r="W29" s="561"/>
      <c r="X29" s="146" t="s">
        <v>158</v>
      </c>
      <c r="Y29" s="561"/>
      <c r="Z29" s="312" t="s">
        <v>159</v>
      </c>
      <c r="AA29" s="561"/>
      <c r="AB29" s="146" t="s">
        <v>158</v>
      </c>
      <c r="AC29" s="561"/>
      <c r="AD29" s="146" t="s">
        <v>160</v>
      </c>
      <c r="AE29" s="540" t="s">
        <v>161</v>
      </c>
      <c r="AF29" s="541" t="str">
        <f t="shared" si="1"/>
        <v/>
      </c>
      <c r="AG29" s="542" t="s">
        <v>162</v>
      </c>
      <c r="AH29" s="543" t="str">
        <f t="shared" si="2"/>
        <v/>
      </c>
      <c r="AJ29" s="113" t="str">
        <f t="shared" si="3"/>
        <v>○</v>
      </c>
      <c r="AK29" s="115" t="str">
        <f t="shared" si="0"/>
        <v/>
      </c>
      <c r="AL29" s="115"/>
      <c r="AM29" s="115"/>
      <c r="AN29" s="115"/>
      <c r="AO29" s="115"/>
      <c r="AP29" s="115"/>
      <c r="AQ29" s="115"/>
      <c r="AR29" s="115"/>
      <c r="AS29" s="562"/>
    </row>
    <row r="30" spans="1:45" ht="33" customHeight="1" thickBot="1">
      <c r="A30" s="528">
        <f t="shared" si="4"/>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58"/>
      <c r="S30" s="559"/>
      <c r="T30" s="560" t="str">
        <f>IFERROR(IF(R30="","",VLOOKUP(P30,【参考】数式用!$A$5:$H$34,MATCH(S30,【参考】数式用!$F$4:$H$4,0)+5,0)),"")</f>
        <v/>
      </c>
      <c r="U30" s="577" t="str">
        <f>IF(S30="特定加算Ⅰ",VLOOKUP(P30,【参考】数式用!$A$5:$I$28,9,FALSE),"-")</f>
        <v>-</v>
      </c>
      <c r="V30" s="104" t="s">
        <v>157</v>
      </c>
      <c r="W30" s="561"/>
      <c r="X30" s="146" t="s">
        <v>158</v>
      </c>
      <c r="Y30" s="561"/>
      <c r="Z30" s="312" t="s">
        <v>159</v>
      </c>
      <c r="AA30" s="561"/>
      <c r="AB30" s="146" t="s">
        <v>158</v>
      </c>
      <c r="AC30" s="561"/>
      <c r="AD30" s="146" t="s">
        <v>160</v>
      </c>
      <c r="AE30" s="540" t="s">
        <v>161</v>
      </c>
      <c r="AF30" s="541" t="str">
        <f t="shared" si="1"/>
        <v/>
      </c>
      <c r="AG30" s="542" t="s">
        <v>162</v>
      </c>
      <c r="AH30" s="543" t="str">
        <f t="shared" si="2"/>
        <v/>
      </c>
      <c r="AJ30" s="113" t="str">
        <f t="shared" si="3"/>
        <v>○</v>
      </c>
      <c r="AK30" s="115" t="str">
        <f t="shared" si="0"/>
        <v/>
      </c>
      <c r="AL30" s="115"/>
      <c r="AM30" s="115"/>
      <c r="AN30" s="115"/>
      <c r="AO30" s="115"/>
      <c r="AP30" s="115"/>
      <c r="AQ30" s="115"/>
      <c r="AR30" s="115"/>
      <c r="AS30" s="562"/>
    </row>
    <row r="31" spans="1:45" ht="33" customHeight="1" thickBot="1">
      <c r="A31" s="528">
        <f t="shared" si="4"/>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58"/>
      <c r="S31" s="559"/>
      <c r="T31" s="560" t="str">
        <f>IFERROR(IF(R31="","",VLOOKUP(P31,【参考】数式用!$A$5:$H$34,MATCH(S31,【参考】数式用!$F$4:$H$4,0)+5,0)),"")</f>
        <v/>
      </c>
      <c r="U31" s="577" t="str">
        <f>IF(S31="特定加算Ⅰ",VLOOKUP(P31,【参考】数式用!$A$5:$I$28,9,FALSE),"-")</f>
        <v>-</v>
      </c>
      <c r="V31" s="104" t="s">
        <v>157</v>
      </c>
      <c r="W31" s="561"/>
      <c r="X31" s="146" t="s">
        <v>158</v>
      </c>
      <c r="Y31" s="561"/>
      <c r="Z31" s="312" t="s">
        <v>159</v>
      </c>
      <c r="AA31" s="561"/>
      <c r="AB31" s="146" t="s">
        <v>158</v>
      </c>
      <c r="AC31" s="561"/>
      <c r="AD31" s="146" t="s">
        <v>160</v>
      </c>
      <c r="AE31" s="540" t="s">
        <v>161</v>
      </c>
      <c r="AF31" s="541" t="str">
        <f t="shared" si="1"/>
        <v/>
      </c>
      <c r="AG31" s="542" t="s">
        <v>162</v>
      </c>
      <c r="AH31" s="543" t="str">
        <f t="shared" si="2"/>
        <v/>
      </c>
      <c r="AJ31" s="113" t="str">
        <f t="shared" si="3"/>
        <v>○</v>
      </c>
      <c r="AK31" s="115" t="str">
        <f t="shared" si="0"/>
        <v/>
      </c>
      <c r="AL31" s="115"/>
      <c r="AM31" s="115"/>
      <c r="AN31" s="115"/>
      <c r="AO31" s="115"/>
      <c r="AP31" s="115"/>
      <c r="AQ31" s="115"/>
      <c r="AR31" s="115"/>
      <c r="AS31" s="562"/>
    </row>
    <row r="32" spans="1:45" ht="33" customHeight="1" thickBot="1">
      <c r="A32" s="528">
        <f t="shared" si="4"/>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58"/>
      <c r="S32" s="559"/>
      <c r="T32" s="560" t="str">
        <f>IFERROR(IF(R32="","",VLOOKUP(P32,【参考】数式用!$A$5:$H$34,MATCH(S32,【参考】数式用!$F$4:$H$4,0)+5,0)),"")</f>
        <v/>
      </c>
      <c r="U32" s="577" t="str">
        <f>IF(S32="特定加算Ⅰ",VLOOKUP(P32,【参考】数式用!$A$5:$I$28,9,FALSE),"-")</f>
        <v>-</v>
      </c>
      <c r="V32" s="104" t="s">
        <v>157</v>
      </c>
      <c r="W32" s="561"/>
      <c r="X32" s="146" t="s">
        <v>158</v>
      </c>
      <c r="Y32" s="561"/>
      <c r="Z32" s="312" t="s">
        <v>159</v>
      </c>
      <c r="AA32" s="561"/>
      <c r="AB32" s="146" t="s">
        <v>158</v>
      </c>
      <c r="AC32" s="561"/>
      <c r="AD32" s="146" t="s">
        <v>160</v>
      </c>
      <c r="AE32" s="540" t="s">
        <v>161</v>
      </c>
      <c r="AF32" s="541" t="str">
        <f t="shared" si="1"/>
        <v/>
      </c>
      <c r="AG32" s="542" t="s">
        <v>162</v>
      </c>
      <c r="AH32" s="543" t="str">
        <f t="shared" si="2"/>
        <v/>
      </c>
      <c r="AJ32" s="113" t="str">
        <f t="shared" si="3"/>
        <v>○</v>
      </c>
      <c r="AK32" s="115" t="str">
        <f t="shared" si="0"/>
        <v/>
      </c>
      <c r="AL32" s="115"/>
      <c r="AM32" s="115"/>
      <c r="AN32" s="115"/>
      <c r="AO32" s="115"/>
      <c r="AP32" s="115"/>
      <c r="AQ32" s="115"/>
      <c r="AR32" s="115"/>
      <c r="AS32" s="562"/>
    </row>
    <row r="33" spans="1:45" ht="33" customHeight="1" thickBot="1">
      <c r="A33" s="528">
        <f t="shared" si="4"/>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58"/>
      <c r="S33" s="559"/>
      <c r="T33" s="560" t="str">
        <f>IFERROR(IF(R33="","",VLOOKUP(P33,【参考】数式用!$A$5:$H$34,MATCH(S33,【参考】数式用!$F$4:$H$4,0)+5,0)),"")</f>
        <v/>
      </c>
      <c r="U33" s="577" t="str">
        <f>IF(S33="特定加算Ⅰ",VLOOKUP(P33,【参考】数式用!$A$5:$I$28,9,FALSE),"-")</f>
        <v>-</v>
      </c>
      <c r="V33" s="104" t="s">
        <v>157</v>
      </c>
      <c r="W33" s="561"/>
      <c r="X33" s="146" t="s">
        <v>158</v>
      </c>
      <c r="Y33" s="561"/>
      <c r="Z33" s="312" t="s">
        <v>159</v>
      </c>
      <c r="AA33" s="561"/>
      <c r="AB33" s="146" t="s">
        <v>158</v>
      </c>
      <c r="AC33" s="561"/>
      <c r="AD33" s="146" t="s">
        <v>160</v>
      </c>
      <c r="AE33" s="540" t="s">
        <v>161</v>
      </c>
      <c r="AF33" s="541" t="str">
        <f t="shared" si="1"/>
        <v/>
      </c>
      <c r="AG33" s="542" t="s">
        <v>162</v>
      </c>
      <c r="AH33" s="543" t="str">
        <f t="shared" si="2"/>
        <v/>
      </c>
      <c r="AJ33" s="113" t="str">
        <f t="shared" si="3"/>
        <v>○</v>
      </c>
      <c r="AK33" s="115" t="str">
        <f t="shared" si="0"/>
        <v/>
      </c>
      <c r="AL33" s="115"/>
      <c r="AM33" s="115"/>
      <c r="AN33" s="115"/>
      <c r="AO33" s="115"/>
      <c r="AP33" s="115"/>
      <c r="AQ33" s="115"/>
      <c r="AR33" s="115"/>
      <c r="AS33" s="562"/>
    </row>
    <row r="34" spans="1:45" ht="33" customHeight="1" thickBot="1">
      <c r="A34" s="528">
        <f t="shared" si="4"/>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58"/>
      <c r="S34" s="559"/>
      <c r="T34" s="560" t="str">
        <f>IFERROR(IF(R34="","",VLOOKUP(P34,【参考】数式用!$A$5:$H$34,MATCH(S34,【参考】数式用!$F$4:$H$4,0)+5,0)),"")</f>
        <v/>
      </c>
      <c r="U34" s="577" t="str">
        <f>IF(S34="特定加算Ⅰ",VLOOKUP(P34,【参考】数式用!$A$5:$I$28,9,FALSE),"-")</f>
        <v>-</v>
      </c>
      <c r="V34" s="104" t="s">
        <v>157</v>
      </c>
      <c r="W34" s="561"/>
      <c r="X34" s="146" t="s">
        <v>158</v>
      </c>
      <c r="Y34" s="561"/>
      <c r="Z34" s="312" t="s">
        <v>159</v>
      </c>
      <c r="AA34" s="561"/>
      <c r="AB34" s="146" t="s">
        <v>158</v>
      </c>
      <c r="AC34" s="561"/>
      <c r="AD34" s="146" t="s">
        <v>160</v>
      </c>
      <c r="AE34" s="540" t="s">
        <v>161</v>
      </c>
      <c r="AF34" s="541" t="str">
        <f t="shared" si="1"/>
        <v/>
      </c>
      <c r="AG34" s="542" t="s">
        <v>162</v>
      </c>
      <c r="AH34" s="543" t="str">
        <f t="shared" si="2"/>
        <v/>
      </c>
      <c r="AJ34" s="113" t="str">
        <f t="shared" si="3"/>
        <v>○</v>
      </c>
      <c r="AK34" s="115" t="str">
        <f t="shared" si="0"/>
        <v/>
      </c>
      <c r="AL34" s="115"/>
      <c r="AM34" s="115"/>
      <c r="AN34" s="115"/>
      <c r="AO34" s="115"/>
      <c r="AP34" s="115"/>
      <c r="AQ34" s="115"/>
      <c r="AR34" s="115"/>
      <c r="AS34" s="562"/>
    </row>
    <row r="35" spans="1:45" ht="33" customHeight="1" thickBot="1">
      <c r="A35" s="528">
        <f t="shared" si="4"/>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58"/>
      <c r="S35" s="559"/>
      <c r="T35" s="560" t="str">
        <f>IFERROR(IF(R35="","",VLOOKUP(P35,【参考】数式用!$A$5:$H$34,MATCH(S35,【参考】数式用!$F$4:$H$4,0)+5,0)),"")</f>
        <v/>
      </c>
      <c r="U35" s="577" t="str">
        <f>IF(S35="特定加算Ⅰ",VLOOKUP(P35,【参考】数式用!$A$5:$I$28,9,FALSE),"-")</f>
        <v>-</v>
      </c>
      <c r="V35" s="104" t="s">
        <v>157</v>
      </c>
      <c r="W35" s="561"/>
      <c r="X35" s="146" t="s">
        <v>158</v>
      </c>
      <c r="Y35" s="561"/>
      <c r="Z35" s="312" t="s">
        <v>159</v>
      </c>
      <c r="AA35" s="561"/>
      <c r="AB35" s="146" t="s">
        <v>158</v>
      </c>
      <c r="AC35" s="561"/>
      <c r="AD35" s="146" t="s">
        <v>160</v>
      </c>
      <c r="AE35" s="540" t="s">
        <v>161</v>
      </c>
      <c r="AF35" s="541" t="str">
        <f t="shared" si="1"/>
        <v/>
      </c>
      <c r="AG35" s="542" t="s">
        <v>162</v>
      </c>
      <c r="AH35" s="543" t="str">
        <f t="shared" si="2"/>
        <v/>
      </c>
      <c r="AJ35" s="113" t="str">
        <f t="shared" si="3"/>
        <v>○</v>
      </c>
      <c r="AK35" s="115" t="str">
        <f t="shared" si="0"/>
        <v/>
      </c>
      <c r="AL35" s="115"/>
      <c r="AM35" s="115"/>
      <c r="AN35" s="115"/>
      <c r="AO35" s="115"/>
      <c r="AP35" s="115"/>
      <c r="AQ35" s="115"/>
      <c r="AR35" s="115"/>
      <c r="AS35" s="562"/>
    </row>
    <row r="36" spans="1:45" ht="33" customHeight="1" thickBot="1">
      <c r="A36" s="528">
        <f t="shared" si="4"/>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58"/>
      <c r="S36" s="559"/>
      <c r="T36" s="560" t="str">
        <f>IFERROR(IF(R36="","",VLOOKUP(P36,【参考】数式用!$A$5:$H$34,MATCH(S36,【参考】数式用!$F$4:$H$4,0)+5,0)),"")</f>
        <v/>
      </c>
      <c r="U36" s="577" t="str">
        <f>IF(S36="特定加算Ⅰ",VLOOKUP(P36,【参考】数式用!$A$5:$I$28,9,FALSE),"-")</f>
        <v>-</v>
      </c>
      <c r="V36" s="104" t="s">
        <v>157</v>
      </c>
      <c r="W36" s="561"/>
      <c r="X36" s="146" t="s">
        <v>158</v>
      </c>
      <c r="Y36" s="561"/>
      <c r="Z36" s="312" t="s">
        <v>159</v>
      </c>
      <c r="AA36" s="561"/>
      <c r="AB36" s="146" t="s">
        <v>158</v>
      </c>
      <c r="AC36" s="561"/>
      <c r="AD36" s="146" t="s">
        <v>160</v>
      </c>
      <c r="AE36" s="540" t="s">
        <v>161</v>
      </c>
      <c r="AF36" s="541" t="str">
        <f t="shared" si="1"/>
        <v/>
      </c>
      <c r="AG36" s="542" t="s">
        <v>162</v>
      </c>
      <c r="AH36" s="543" t="str">
        <f t="shared" si="2"/>
        <v/>
      </c>
      <c r="AJ36" s="113" t="str">
        <f t="shared" si="3"/>
        <v>○</v>
      </c>
      <c r="AK36" s="115" t="str">
        <f t="shared" si="0"/>
        <v/>
      </c>
      <c r="AL36" s="115"/>
      <c r="AM36" s="115"/>
      <c r="AN36" s="115"/>
      <c r="AO36" s="115"/>
      <c r="AP36" s="115"/>
      <c r="AQ36" s="115"/>
      <c r="AR36" s="115"/>
      <c r="AS36" s="562"/>
    </row>
    <row r="37" spans="1:45" ht="33" customHeight="1" thickBot="1">
      <c r="A37" s="528">
        <f t="shared" si="4"/>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58"/>
      <c r="S37" s="559"/>
      <c r="T37" s="560" t="str">
        <f>IFERROR(IF(R37="","",VLOOKUP(P37,【参考】数式用!$A$5:$H$34,MATCH(S37,【参考】数式用!$F$4:$H$4,0)+5,0)),"")</f>
        <v/>
      </c>
      <c r="U37" s="577" t="str">
        <f>IF(S37="特定加算Ⅰ",VLOOKUP(P37,【参考】数式用!$A$5:$I$28,9,FALSE),"-")</f>
        <v>-</v>
      </c>
      <c r="V37" s="104" t="s">
        <v>157</v>
      </c>
      <c r="W37" s="561"/>
      <c r="X37" s="146" t="s">
        <v>158</v>
      </c>
      <c r="Y37" s="561"/>
      <c r="Z37" s="312" t="s">
        <v>159</v>
      </c>
      <c r="AA37" s="561"/>
      <c r="AB37" s="146" t="s">
        <v>158</v>
      </c>
      <c r="AC37" s="561"/>
      <c r="AD37" s="146" t="s">
        <v>160</v>
      </c>
      <c r="AE37" s="540" t="s">
        <v>161</v>
      </c>
      <c r="AF37" s="541" t="str">
        <f t="shared" si="1"/>
        <v/>
      </c>
      <c r="AG37" s="542" t="s">
        <v>162</v>
      </c>
      <c r="AH37" s="543" t="str">
        <f t="shared" si="2"/>
        <v/>
      </c>
      <c r="AJ37" s="113" t="str">
        <f t="shared" si="3"/>
        <v>○</v>
      </c>
      <c r="AK37" s="115" t="str">
        <f t="shared" si="0"/>
        <v/>
      </c>
      <c r="AL37" s="115"/>
      <c r="AM37" s="115"/>
      <c r="AN37" s="115"/>
      <c r="AO37" s="115"/>
      <c r="AP37" s="115"/>
      <c r="AQ37" s="115"/>
      <c r="AR37" s="115"/>
      <c r="AS37" s="562"/>
    </row>
    <row r="38" spans="1:45" ht="33" customHeight="1" thickBot="1">
      <c r="A38" s="528">
        <f t="shared" si="4"/>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58"/>
      <c r="S38" s="559"/>
      <c r="T38" s="560" t="str">
        <f>IFERROR(IF(R38="","",VLOOKUP(P38,【参考】数式用!$A$5:$H$34,MATCH(S38,【参考】数式用!$F$4:$H$4,0)+5,0)),"")</f>
        <v/>
      </c>
      <c r="U38" s="577" t="str">
        <f>IF(S38="特定加算Ⅰ",VLOOKUP(P38,【参考】数式用!$A$5:$I$28,9,FALSE),"-")</f>
        <v>-</v>
      </c>
      <c r="V38" s="104" t="s">
        <v>157</v>
      </c>
      <c r="W38" s="561"/>
      <c r="X38" s="146" t="s">
        <v>158</v>
      </c>
      <c r="Y38" s="561"/>
      <c r="Z38" s="312" t="s">
        <v>159</v>
      </c>
      <c r="AA38" s="561"/>
      <c r="AB38" s="146" t="s">
        <v>158</v>
      </c>
      <c r="AC38" s="561"/>
      <c r="AD38" s="146" t="s">
        <v>160</v>
      </c>
      <c r="AE38" s="540" t="s">
        <v>161</v>
      </c>
      <c r="AF38" s="541" t="str">
        <f t="shared" si="1"/>
        <v/>
      </c>
      <c r="AG38" s="542" t="s">
        <v>162</v>
      </c>
      <c r="AH38" s="543" t="str">
        <f t="shared" si="2"/>
        <v/>
      </c>
      <c r="AJ38" s="113" t="str">
        <f t="shared" si="3"/>
        <v>○</v>
      </c>
      <c r="AK38" s="115" t="str">
        <f t="shared" si="0"/>
        <v/>
      </c>
      <c r="AL38" s="115"/>
      <c r="AM38" s="115"/>
      <c r="AN38" s="115"/>
      <c r="AO38" s="115"/>
      <c r="AP38" s="115"/>
      <c r="AQ38" s="115"/>
      <c r="AR38" s="115"/>
      <c r="AS38" s="562"/>
    </row>
    <row r="39" spans="1:45" ht="33" customHeight="1" thickBot="1">
      <c r="A39" s="528">
        <f t="shared" si="4"/>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58"/>
      <c r="S39" s="559"/>
      <c r="T39" s="560" t="str">
        <f>IFERROR(IF(R39="","",VLOOKUP(P39,【参考】数式用!$A$5:$H$34,MATCH(S39,【参考】数式用!$F$4:$H$4,0)+5,0)),"")</f>
        <v/>
      </c>
      <c r="U39" s="577" t="str">
        <f>IF(S39="特定加算Ⅰ",VLOOKUP(P39,【参考】数式用!$A$5:$I$28,9,FALSE),"-")</f>
        <v>-</v>
      </c>
      <c r="V39" s="104" t="s">
        <v>157</v>
      </c>
      <c r="W39" s="561"/>
      <c r="X39" s="146" t="s">
        <v>158</v>
      </c>
      <c r="Y39" s="561"/>
      <c r="Z39" s="312" t="s">
        <v>159</v>
      </c>
      <c r="AA39" s="561"/>
      <c r="AB39" s="146" t="s">
        <v>158</v>
      </c>
      <c r="AC39" s="561"/>
      <c r="AD39" s="146" t="s">
        <v>160</v>
      </c>
      <c r="AE39" s="540" t="s">
        <v>161</v>
      </c>
      <c r="AF39" s="541" t="str">
        <f t="shared" si="1"/>
        <v/>
      </c>
      <c r="AG39" s="542" t="s">
        <v>162</v>
      </c>
      <c r="AH39" s="543" t="str">
        <f t="shared" si="2"/>
        <v/>
      </c>
      <c r="AJ39" s="113" t="str">
        <f t="shared" si="3"/>
        <v>○</v>
      </c>
      <c r="AK39" s="115" t="str">
        <f t="shared" si="0"/>
        <v/>
      </c>
      <c r="AL39" s="115"/>
      <c r="AM39" s="115"/>
      <c r="AN39" s="115"/>
      <c r="AO39" s="115"/>
      <c r="AP39" s="115"/>
      <c r="AQ39" s="115"/>
      <c r="AR39" s="115"/>
      <c r="AS39" s="562"/>
    </row>
    <row r="40" spans="1:45" ht="33" customHeight="1" thickBot="1">
      <c r="A40" s="528">
        <f t="shared" si="4"/>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58"/>
      <c r="S40" s="559"/>
      <c r="T40" s="560" t="str">
        <f>IFERROR(IF(R40="","",VLOOKUP(P40,【参考】数式用!$A$5:$H$34,MATCH(S40,【参考】数式用!$F$4:$H$4,0)+5,0)),"")</f>
        <v/>
      </c>
      <c r="U40" s="577" t="str">
        <f>IF(S40="特定加算Ⅰ",VLOOKUP(P40,【参考】数式用!$A$5:$I$28,9,FALSE),"-")</f>
        <v>-</v>
      </c>
      <c r="V40" s="104" t="s">
        <v>157</v>
      </c>
      <c r="W40" s="561"/>
      <c r="X40" s="146" t="s">
        <v>158</v>
      </c>
      <c r="Y40" s="561"/>
      <c r="Z40" s="312" t="s">
        <v>159</v>
      </c>
      <c r="AA40" s="561"/>
      <c r="AB40" s="146" t="s">
        <v>158</v>
      </c>
      <c r="AC40" s="561"/>
      <c r="AD40" s="146" t="s">
        <v>160</v>
      </c>
      <c r="AE40" s="540" t="s">
        <v>161</v>
      </c>
      <c r="AF40" s="541" t="str">
        <f t="shared" si="1"/>
        <v/>
      </c>
      <c r="AG40" s="542" t="s">
        <v>162</v>
      </c>
      <c r="AH40" s="543" t="str">
        <f t="shared" si="2"/>
        <v/>
      </c>
      <c r="AJ40" s="113" t="str">
        <f t="shared" si="3"/>
        <v>○</v>
      </c>
      <c r="AK40" s="115" t="str">
        <f t="shared" si="0"/>
        <v/>
      </c>
      <c r="AL40" s="115"/>
      <c r="AM40" s="115"/>
      <c r="AN40" s="115"/>
      <c r="AO40" s="115"/>
      <c r="AP40" s="115"/>
      <c r="AQ40" s="115"/>
      <c r="AR40" s="115"/>
      <c r="AS40" s="562"/>
    </row>
    <row r="41" spans="1:45" ht="33" customHeight="1" thickBot="1">
      <c r="A41" s="528">
        <f t="shared" si="4"/>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58"/>
      <c r="S41" s="559"/>
      <c r="T41" s="560" t="str">
        <f>IFERROR(IF(R41="","",VLOOKUP(P41,【参考】数式用!$A$5:$H$34,MATCH(S41,【参考】数式用!$F$4:$H$4,0)+5,0)),"")</f>
        <v/>
      </c>
      <c r="U41" s="577" t="str">
        <f>IF(S41="特定加算Ⅰ",VLOOKUP(P41,【参考】数式用!$A$5:$I$28,9,FALSE),"-")</f>
        <v>-</v>
      </c>
      <c r="V41" s="104" t="s">
        <v>157</v>
      </c>
      <c r="W41" s="561"/>
      <c r="X41" s="146" t="s">
        <v>158</v>
      </c>
      <c r="Y41" s="561"/>
      <c r="Z41" s="312" t="s">
        <v>159</v>
      </c>
      <c r="AA41" s="561"/>
      <c r="AB41" s="146" t="s">
        <v>158</v>
      </c>
      <c r="AC41" s="561"/>
      <c r="AD41" s="146" t="s">
        <v>160</v>
      </c>
      <c r="AE41" s="540" t="s">
        <v>161</v>
      </c>
      <c r="AF41" s="541" t="str">
        <f t="shared" si="1"/>
        <v/>
      </c>
      <c r="AG41" s="542" t="s">
        <v>162</v>
      </c>
      <c r="AH41" s="543" t="str">
        <f t="shared" si="2"/>
        <v/>
      </c>
      <c r="AJ41" s="113" t="str">
        <f t="shared" si="3"/>
        <v>○</v>
      </c>
      <c r="AK41" s="115" t="str">
        <f t="shared" si="0"/>
        <v/>
      </c>
      <c r="AL41" s="115"/>
      <c r="AM41" s="115"/>
      <c r="AN41" s="115"/>
      <c r="AO41" s="115"/>
      <c r="AP41" s="115"/>
      <c r="AQ41" s="115"/>
      <c r="AR41" s="115"/>
      <c r="AS41" s="562"/>
    </row>
    <row r="42" spans="1:45" ht="33" customHeight="1" thickBot="1">
      <c r="A42" s="528">
        <f t="shared" si="4"/>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58"/>
      <c r="S42" s="559"/>
      <c r="T42" s="560" t="str">
        <f>IFERROR(IF(R42="","",VLOOKUP(P42,【参考】数式用!$A$5:$H$34,MATCH(S42,【参考】数式用!$F$4:$H$4,0)+5,0)),"")</f>
        <v/>
      </c>
      <c r="U42" s="577" t="str">
        <f>IF(S42="特定加算Ⅰ",VLOOKUP(P42,【参考】数式用!$A$5:$I$28,9,FALSE),"-")</f>
        <v>-</v>
      </c>
      <c r="V42" s="104" t="s">
        <v>157</v>
      </c>
      <c r="W42" s="561"/>
      <c r="X42" s="146" t="s">
        <v>158</v>
      </c>
      <c r="Y42" s="561"/>
      <c r="Z42" s="312" t="s">
        <v>159</v>
      </c>
      <c r="AA42" s="561"/>
      <c r="AB42" s="146" t="s">
        <v>158</v>
      </c>
      <c r="AC42" s="561"/>
      <c r="AD42" s="146" t="s">
        <v>160</v>
      </c>
      <c r="AE42" s="540" t="s">
        <v>161</v>
      </c>
      <c r="AF42" s="541" t="str">
        <f t="shared" si="1"/>
        <v/>
      </c>
      <c r="AG42" s="542" t="s">
        <v>162</v>
      </c>
      <c r="AH42" s="543" t="str">
        <f t="shared" si="2"/>
        <v/>
      </c>
      <c r="AJ42" s="113" t="str">
        <f t="shared" si="3"/>
        <v>○</v>
      </c>
      <c r="AK42" s="115" t="str">
        <f t="shared" si="0"/>
        <v/>
      </c>
      <c r="AL42" s="115"/>
      <c r="AM42" s="115"/>
      <c r="AN42" s="115"/>
      <c r="AO42" s="115"/>
      <c r="AP42" s="115"/>
      <c r="AQ42" s="115"/>
      <c r="AR42" s="115"/>
      <c r="AS42" s="562"/>
    </row>
    <row r="43" spans="1:45" ht="33" customHeight="1" thickBot="1">
      <c r="A43" s="528">
        <f t="shared" si="4"/>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58"/>
      <c r="S43" s="559"/>
      <c r="T43" s="560" t="str">
        <f>IFERROR(IF(R43="","",VLOOKUP(P43,【参考】数式用!$A$5:$H$34,MATCH(S43,【参考】数式用!$F$4:$H$4,0)+5,0)),"")</f>
        <v/>
      </c>
      <c r="U43" s="577" t="str">
        <f>IF(S43="特定加算Ⅰ",VLOOKUP(P43,【参考】数式用!$A$5:$I$28,9,FALSE),"-")</f>
        <v>-</v>
      </c>
      <c r="V43" s="104" t="s">
        <v>157</v>
      </c>
      <c r="W43" s="561"/>
      <c r="X43" s="146" t="s">
        <v>158</v>
      </c>
      <c r="Y43" s="561"/>
      <c r="Z43" s="312" t="s">
        <v>159</v>
      </c>
      <c r="AA43" s="561"/>
      <c r="AB43" s="146" t="s">
        <v>158</v>
      </c>
      <c r="AC43" s="561"/>
      <c r="AD43" s="146" t="s">
        <v>160</v>
      </c>
      <c r="AE43" s="540" t="s">
        <v>161</v>
      </c>
      <c r="AF43" s="541" t="str">
        <f t="shared" si="1"/>
        <v/>
      </c>
      <c r="AG43" s="542" t="s">
        <v>162</v>
      </c>
      <c r="AH43" s="543" t="str">
        <f t="shared" si="2"/>
        <v/>
      </c>
      <c r="AJ43" s="113" t="str">
        <f t="shared" si="3"/>
        <v>○</v>
      </c>
      <c r="AK43" s="115" t="str">
        <f t="shared" si="0"/>
        <v/>
      </c>
      <c r="AL43" s="115"/>
      <c r="AM43" s="115"/>
      <c r="AN43" s="115"/>
      <c r="AO43" s="115"/>
      <c r="AP43" s="115"/>
      <c r="AQ43" s="115"/>
      <c r="AR43" s="115"/>
      <c r="AS43" s="562"/>
    </row>
    <row r="44" spans="1:45" ht="33" customHeight="1" thickBot="1">
      <c r="A44" s="528">
        <f t="shared" si="4"/>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58"/>
      <c r="S44" s="559"/>
      <c r="T44" s="560" t="str">
        <f>IFERROR(IF(R44="","",VLOOKUP(P44,【参考】数式用!$A$5:$H$34,MATCH(S44,【参考】数式用!$F$4:$H$4,0)+5,0)),"")</f>
        <v/>
      </c>
      <c r="U44" s="577" t="str">
        <f>IF(S44="特定加算Ⅰ",VLOOKUP(P44,【参考】数式用!$A$5:$I$28,9,FALSE),"-")</f>
        <v>-</v>
      </c>
      <c r="V44" s="104" t="s">
        <v>157</v>
      </c>
      <c r="W44" s="561"/>
      <c r="X44" s="146" t="s">
        <v>158</v>
      </c>
      <c r="Y44" s="561"/>
      <c r="Z44" s="312" t="s">
        <v>159</v>
      </c>
      <c r="AA44" s="561"/>
      <c r="AB44" s="146" t="s">
        <v>158</v>
      </c>
      <c r="AC44" s="561"/>
      <c r="AD44" s="146" t="s">
        <v>160</v>
      </c>
      <c r="AE44" s="540" t="s">
        <v>161</v>
      </c>
      <c r="AF44" s="541" t="str">
        <f t="shared" si="1"/>
        <v/>
      </c>
      <c r="AG44" s="542" t="s">
        <v>162</v>
      </c>
      <c r="AH44" s="543"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2"/>
    </row>
    <row r="45" spans="1:45" ht="33" customHeight="1" thickBot="1">
      <c r="A45" s="528">
        <f t="shared" si="4"/>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58"/>
      <c r="S45" s="559"/>
      <c r="T45" s="560" t="str">
        <f>IFERROR(IF(R45="","",VLOOKUP(P45,【参考】数式用!$A$5:$H$34,MATCH(S45,【参考】数式用!$F$4:$H$4,0)+5,0)),"")</f>
        <v/>
      </c>
      <c r="U45" s="577" t="str">
        <f>IF(S45="特定加算Ⅰ",VLOOKUP(P45,【参考】数式用!$A$5:$I$28,9,FALSE),"-")</f>
        <v>-</v>
      </c>
      <c r="V45" s="104" t="s">
        <v>157</v>
      </c>
      <c r="W45" s="561"/>
      <c r="X45" s="146" t="s">
        <v>158</v>
      </c>
      <c r="Y45" s="561"/>
      <c r="Z45" s="312" t="s">
        <v>159</v>
      </c>
      <c r="AA45" s="561"/>
      <c r="AB45" s="146" t="s">
        <v>158</v>
      </c>
      <c r="AC45" s="561"/>
      <c r="AD45" s="146" t="s">
        <v>160</v>
      </c>
      <c r="AE45" s="540" t="s">
        <v>161</v>
      </c>
      <c r="AF45" s="541" t="str">
        <f t="shared" si="1"/>
        <v/>
      </c>
      <c r="AG45" s="542" t="s">
        <v>162</v>
      </c>
      <c r="AH45" s="543" t="str">
        <f t="shared" si="2"/>
        <v/>
      </c>
      <c r="AJ45" s="113" t="str">
        <f t="shared" si="3"/>
        <v>○</v>
      </c>
      <c r="AK45" s="115" t="str">
        <f t="shared" si="5"/>
        <v/>
      </c>
      <c r="AL45" s="115"/>
      <c r="AM45" s="115"/>
      <c r="AN45" s="115"/>
      <c r="AO45" s="115"/>
      <c r="AP45" s="115"/>
      <c r="AQ45" s="115"/>
      <c r="AR45" s="115"/>
      <c r="AS45" s="562"/>
    </row>
    <row r="46" spans="1:45" ht="33" customHeight="1" thickBot="1">
      <c r="A46" s="528">
        <f t="shared" si="4"/>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58"/>
      <c r="S46" s="559"/>
      <c r="T46" s="560" t="str">
        <f>IFERROR(IF(R46="","",VLOOKUP(P46,【参考】数式用!$A$5:$H$34,MATCH(S46,【参考】数式用!$F$4:$H$4,0)+5,0)),"")</f>
        <v/>
      </c>
      <c r="U46" s="577" t="str">
        <f>IF(S46="特定加算Ⅰ",VLOOKUP(P46,【参考】数式用!$A$5:$I$28,9,FALSE),"-")</f>
        <v>-</v>
      </c>
      <c r="V46" s="104" t="s">
        <v>157</v>
      </c>
      <c r="W46" s="561"/>
      <c r="X46" s="146" t="s">
        <v>158</v>
      </c>
      <c r="Y46" s="561"/>
      <c r="Z46" s="312" t="s">
        <v>159</v>
      </c>
      <c r="AA46" s="561"/>
      <c r="AB46" s="146" t="s">
        <v>158</v>
      </c>
      <c r="AC46" s="561"/>
      <c r="AD46" s="146" t="s">
        <v>160</v>
      </c>
      <c r="AE46" s="540" t="s">
        <v>161</v>
      </c>
      <c r="AF46" s="541" t="str">
        <f t="shared" si="1"/>
        <v/>
      </c>
      <c r="AG46" s="542" t="s">
        <v>162</v>
      </c>
      <c r="AH46" s="543" t="str">
        <f t="shared" si="2"/>
        <v/>
      </c>
      <c r="AJ46" s="113" t="str">
        <f t="shared" si="3"/>
        <v>○</v>
      </c>
      <c r="AK46" s="115" t="str">
        <f t="shared" si="5"/>
        <v/>
      </c>
      <c r="AL46" s="115"/>
      <c r="AM46" s="115"/>
      <c r="AN46" s="115"/>
      <c r="AO46" s="115"/>
      <c r="AP46" s="115"/>
      <c r="AQ46" s="115"/>
      <c r="AR46" s="115"/>
      <c r="AS46" s="562"/>
    </row>
    <row r="47" spans="1:45" ht="33" customHeight="1" thickBot="1">
      <c r="A47" s="528">
        <f t="shared" si="4"/>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58"/>
      <c r="S47" s="559"/>
      <c r="T47" s="560" t="str">
        <f>IFERROR(IF(R47="","",VLOOKUP(P47,【参考】数式用!$A$5:$H$34,MATCH(S47,【参考】数式用!$F$4:$H$4,0)+5,0)),"")</f>
        <v/>
      </c>
      <c r="U47" s="577" t="str">
        <f>IF(S47="特定加算Ⅰ",VLOOKUP(P47,【参考】数式用!$A$5:$I$28,9,FALSE),"-")</f>
        <v>-</v>
      </c>
      <c r="V47" s="104" t="s">
        <v>157</v>
      </c>
      <c r="W47" s="561"/>
      <c r="X47" s="146" t="s">
        <v>158</v>
      </c>
      <c r="Y47" s="561"/>
      <c r="Z47" s="312" t="s">
        <v>159</v>
      </c>
      <c r="AA47" s="561"/>
      <c r="AB47" s="146" t="s">
        <v>158</v>
      </c>
      <c r="AC47" s="561"/>
      <c r="AD47" s="146" t="s">
        <v>160</v>
      </c>
      <c r="AE47" s="540" t="s">
        <v>161</v>
      </c>
      <c r="AF47" s="541" t="str">
        <f t="shared" si="1"/>
        <v/>
      </c>
      <c r="AG47" s="542" t="s">
        <v>162</v>
      </c>
      <c r="AH47" s="543" t="str">
        <f t="shared" si="2"/>
        <v/>
      </c>
      <c r="AJ47" s="113" t="str">
        <f t="shared" si="3"/>
        <v>○</v>
      </c>
      <c r="AK47" s="115" t="str">
        <f t="shared" si="5"/>
        <v/>
      </c>
      <c r="AL47" s="115"/>
      <c r="AM47" s="115"/>
      <c r="AN47" s="115"/>
      <c r="AO47" s="115"/>
      <c r="AP47" s="115"/>
      <c r="AQ47" s="115"/>
      <c r="AR47" s="115"/>
      <c r="AS47" s="562"/>
    </row>
    <row r="48" spans="1:45" ht="33" customHeight="1" thickBot="1">
      <c r="A48" s="528">
        <f t="shared" si="4"/>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58"/>
      <c r="S48" s="559"/>
      <c r="T48" s="560" t="str">
        <f>IFERROR(IF(R48="","",VLOOKUP(P48,【参考】数式用!$A$5:$H$34,MATCH(S48,【参考】数式用!$F$4:$H$4,0)+5,0)),"")</f>
        <v/>
      </c>
      <c r="U48" s="577" t="str">
        <f>IF(S48="特定加算Ⅰ",VLOOKUP(P48,【参考】数式用!$A$5:$I$28,9,FALSE),"-")</f>
        <v>-</v>
      </c>
      <c r="V48" s="104" t="s">
        <v>157</v>
      </c>
      <c r="W48" s="561"/>
      <c r="X48" s="146" t="s">
        <v>158</v>
      </c>
      <c r="Y48" s="561"/>
      <c r="Z48" s="312" t="s">
        <v>159</v>
      </c>
      <c r="AA48" s="561"/>
      <c r="AB48" s="146" t="s">
        <v>158</v>
      </c>
      <c r="AC48" s="561"/>
      <c r="AD48" s="146" t="s">
        <v>160</v>
      </c>
      <c r="AE48" s="540" t="s">
        <v>161</v>
      </c>
      <c r="AF48" s="541" t="str">
        <f t="shared" si="1"/>
        <v/>
      </c>
      <c r="AG48" s="542" t="s">
        <v>162</v>
      </c>
      <c r="AH48" s="543" t="str">
        <f t="shared" si="2"/>
        <v/>
      </c>
      <c r="AJ48" s="113" t="str">
        <f t="shared" si="3"/>
        <v>○</v>
      </c>
      <c r="AK48" s="115" t="str">
        <f t="shared" si="5"/>
        <v/>
      </c>
      <c r="AL48" s="115"/>
      <c r="AM48" s="115"/>
      <c r="AN48" s="115"/>
      <c r="AO48" s="115"/>
      <c r="AP48" s="115"/>
      <c r="AQ48" s="115"/>
      <c r="AR48" s="115"/>
      <c r="AS48" s="562"/>
    </row>
    <row r="49" spans="1:45" ht="33" customHeight="1" thickBot="1">
      <c r="A49" s="528">
        <f t="shared" si="4"/>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58"/>
      <c r="S49" s="559"/>
      <c r="T49" s="560" t="str">
        <f>IFERROR(IF(R49="","",VLOOKUP(P49,【参考】数式用!$A$5:$H$34,MATCH(S49,【参考】数式用!$F$4:$H$4,0)+5,0)),"")</f>
        <v/>
      </c>
      <c r="U49" s="577" t="str">
        <f>IF(S49="特定加算Ⅰ",VLOOKUP(P49,【参考】数式用!$A$5:$I$28,9,FALSE),"-")</f>
        <v>-</v>
      </c>
      <c r="V49" s="104" t="s">
        <v>157</v>
      </c>
      <c r="W49" s="561"/>
      <c r="X49" s="146" t="s">
        <v>158</v>
      </c>
      <c r="Y49" s="561"/>
      <c r="Z49" s="312" t="s">
        <v>159</v>
      </c>
      <c r="AA49" s="561"/>
      <c r="AB49" s="146" t="s">
        <v>158</v>
      </c>
      <c r="AC49" s="561"/>
      <c r="AD49" s="146" t="s">
        <v>160</v>
      </c>
      <c r="AE49" s="540" t="s">
        <v>161</v>
      </c>
      <c r="AF49" s="541" t="str">
        <f t="shared" si="1"/>
        <v/>
      </c>
      <c r="AG49" s="542" t="s">
        <v>162</v>
      </c>
      <c r="AH49" s="543" t="str">
        <f t="shared" si="2"/>
        <v/>
      </c>
      <c r="AJ49" s="113" t="str">
        <f t="shared" si="3"/>
        <v>○</v>
      </c>
      <c r="AK49" s="115" t="str">
        <f t="shared" si="5"/>
        <v/>
      </c>
      <c r="AL49" s="115"/>
      <c r="AM49" s="115"/>
      <c r="AN49" s="115"/>
      <c r="AO49" s="115"/>
      <c r="AP49" s="115"/>
      <c r="AQ49" s="115"/>
      <c r="AR49" s="115"/>
      <c r="AS49" s="562"/>
    </row>
    <row r="50" spans="1:45" ht="33" customHeight="1" thickBot="1">
      <c r="A50" s="528">
        <f t="shared" si="4"/>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58"/>
      <c r="S50" s="559"/>
      <c r="T50" s="560" t="str">
        <f>IFERROR(IF(R50="","",VLOOKUP(P50,【参考】数式用!$A$5:$H$34,MATCH(S50,【参考】数式用!$F$4:$H$4,0)+5,0)),"")</f>
        <v/>
      </c>
      <c r="U50" s="577" t="str">
        <f>IF(S50="特定加算Ⅰ",VLOOKUP(P50,【参考】数式用!$A$5:$I$28,9,FALSE),"-")</f>
        <v>-</v>
      </c>
      <c r="V50" s="104" t="s">
        <v>157</v>
      </c>
      <c r="W50" s="561"/>
      <c r="X50" s="146" t="s">
        <v>158</v>
      </c>
      <c r="Y50" s="561"/>
      <c r="Z50" s="312" t="s">
        <v>159</v>
      </c>
      <c r="AA50" s="561"/>
      <c r="AB50" s="146" t="s">
        <v>158</v>
      </c>
      <c r="AC50" s="561"/>
      <c r="AD50" s="146" t="s">
        <v>160</v>
      </c>
      <c r="AE50" s="540" t="s">
        <v>161</v>
      </c>
      <c r="AF50" s="541" t="str">
        <f t="shared" si="1"/>
        <v/>
      </c>
      <c r="AG50" s="542" t="s">
        <v>162</v>
      </c>
      <c r="AH50" s="543" t="str">
        <f t="shared" si="2"/>
        <v/>
      </c>
      <c r="AJ50" s="113" t="str">
        <f t="shared" si="3"/>
        <v>○</v>
      </c>
      <c r="AK50" s="115" t="str">
        <f t="shared" si="5"/>
        <v/>
      </c>
      <c r="AL50" s="115"/>
      <c r="AM50" s="115"/>
      <c r="AN50" s="115"/>
      <c r="AO50" s="115"/>
      <c r="AP50" s="115"/>
      <c r="AQ50" s="115"/>
      <c r="AR50" s="115"/>
      <c r="AS50" s="562"/>
    </row>
    <row r="51" spans="1:45" ht="33" customHeight="1" thickBot="1">
      <c r="A51" s="528">
        <f t="shared" si="4"/>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58"/>
      <c r="S51" s="559"/>
      <c r="T51" s="560" t="str">
        <f>IFERROR(IF(R51="","",VLOOKUP(P51,【参考】数式用!$A$5:$H$34,MATCH(S51,【参考】数式用!$F$4:$H$4,0)+5,0)),"")</f>
        <v/>
      </c>
      <c r="U51" s="577" t="str">
        <f>IF(S51="特定加算Ⅰ",VLOOKUP(P51,【参考】数式用!$A$5:$I$28,9,FALSE),"-")</f>
        <v>-</v>
      </c>
      <c r="V51" s="104" t="s">
        <v>157</v>
      </c>
      <c r="W51" s="561"/>
      <c r="X51" s="146" t="s">
        <v>158</v>
      </c>
      <c r="Y51" s="561"/>
      <c r="Z51" s="312" t="s">
        <v>159</v>
      </c>
      <c r="AA51" s="561"/>
      <c r="AB51" s="146" t="s">
        <v>158</v>
      </c>
      <c r="AC51" s="561"/>
      <c r="AD51" s="146" t="s">
        <v>160</v>
      </c>
      <c r="AE51" s="540" t="s">
        <v>161</v>
      </c>
      <c r="AF51" s="541" t="str">
        <f t="shared" si="1"/>
        <v/>
      </c>
      <c r="AG51" s="542" t="s">
        <v>162</v>
      </c>
      <c r="AH51" s="543" t="str">
        <f t="shared" si="2"/>
        <v/>
      </c>
      <c r="AJ51" s="113" t="str">
        <f t="shared" si="3"/>
        <v>○</v>
      </c>
      <c r="AK51" s="115" t="str">
        <f t="shared" si="5"/>
        <v/>
      </c>
      <c r="AL51" s="115"/>
      <c r="AM51" s="115"/>
      <c r="AN51" s="115"/>
      <c r="AO51" s="115"/>
      <c r="AP51" s="115"/>
      <c r="AQ51" s="115"/>
      <c r="AR51" s="115"/>
      <c r="AS51" s="562"/>
    </row>
    <row r="52" spans="1:45" ht="33" customHeight="1" thickBot="1">
      <c r="A52" s="528">
        <f t="shared" si="4"/>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58"/>
      <c r="S52" s="559"/>
      <c r="T52" s="560" t="str">
        <f>IFERROR(IF(R52="","",VLOOKUP(P52,【参考】数式用!$A$5:$H$34,MATCH(S52,【参考】数式用!$F$4:$H$4,0)+5,0)),"")</f>
        <v/>
      </c>
      <c r="U52" s="577" t="str">
        <f>IF(S52="特定加算Ⅰ",VLOOKUP(P52,【参考】数式用!$A$5:$I$28,9,FALSE),"-")</f>
        <v>-</v>
      </c>
      <c r="V52" s="104" t="s">
        <v>157</v>
      </c>
      <c r="W52" s="561"/>
      <c r="X52" s="146" t="s">
        <v>158</v>
      </c>
      <c r="Y52" s="561"/>
      <c r="Z52" s="312" t="s">
        <v>159</v>
      </c>
      <c r="AA52" s="561"/>
      <c r="AB52" s="146" t="s">
        <v>158</v>
      </c>
      <c r="AC52" s="561"/>
      <c r="AD52" s="146" t="s">
        <v>160</v>
      </c>
      <c r="AE52" s="540" t="s">
        <v>161</v>
      </c>
      <c r="AF52" s="541" t="str">
        <f t="shared" si="1"/>
        <v/>
      </c>
      <c r="AG52" s="542" t="s">
        <v>162</v>
      </c>
      <c r="AH52" s="543" t="str">
        <f t="shared" si="2"/>
        <v/>
      </c>
      <c r="AJ52" s="113" t="str">
        <f t="shared" si="3"/>
        <v>○</v>
      </c>
      <c r="AK52" s="115" t="str">
        <f t="shared" si="5"/>
        <v/>
      </c>
      <c r="AL52" s="115"/>
      <c r="AM52" s="115"/>
      <c r="AN52" s="115"/>
      <c r="AO52" s="115"/>
      <c r="AP52" s="115"/>
      <c r="AQ52" s="115"/>
      <c r="AR52" s="115"/>
      <c r="AS52" s="562"/>
    </row>
    <row r="53" spans="1:45" ht="33" customHeight="1" thickBot="1">
      <c r="A53" s="528">
        <f t="shared" si="4"/>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58"/>
      <c r="S53" s="559"/>
      <c r="T53" s="560" t="str">
        <f>IFERROR(IF(R53="","",VLOOKUP(P53,【参考】数式用!$A$5:$H$34,MATCH(S53,【参考】数式用!$F$4:$H$4,0)+5,0)),"")</f>
        <v/>
      </c>
      <c r="U53" s="577" t="str">
        <f>IF(S53="特定加算Ⅰ",VLOOKUP(P53,【参考】数式用!$A$5:$I$28,9,FALSE),"-")</f>
        <v>-</v>
      </c>
      <c r="V53" s="104" t="s">
        <v>157</v>
      </c>
      <c r="W53" s="561"/>
      <c r="X53" s="146" t="s">
        <v>158</v>
      </c>
      <c r="Y53" s="561"/>
      <c r="Z53" s="312" t="s">
        <v>159</v>
      </c>
      <c r="AA53" s="561"/>
      <c r="AB53" s="146" t="s">
        <v>158</v>
      </c>
      <c r="AC53" s="561"/>
      <c r="AD53" s="146" t="s">
        <v>160</v>
      </c>
      <c r="AE53" s="540" t="s">
        <v>161</v>
      </c>
      <c r="AF53" s="541" t="str">
        <f t="shared" si="1"/>
        <v/>
      </c>
      <c r="AG53" s="542" t="s">
        <v>162</v>
      </c>
      <c r="AH53" s="543" t="str">
        <f t="shared" si="2"/>
        <v/>
      </c>
      <c r="AJ53" s="113" t="str">
        <f t="shared" si="3"/>
        <v>○</v>
      </c>
      <c r="AK53" s="115" t="str">
        <f t="shared" si="5"/>
        <v/>
      </c>
      <c r="AL53" s="115"/>
      <c r="AM53" s="115"/>
      <c r="AN53" s="115"/>
      <c r="AO53" s="115"/>
      <c r="AP53" s="115"/>
      <c r="AQ53" s="115"/>
      <c r="AR53" s="115"/>
      <c r="AS53" s="562"/>
    </row>
    <row r="54" spans="1:45" ht="33" customHeight="1" thickBot="1">
      <c r="A54" s="528">
        <f t="shared" si="4"/>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58"/>
      <c r="S54" s="559"/>
      <c r="T54" s="560" t="str">
        <f>IFERROR(IF(R54="","",VLOOKUP(P54,【参考】数式用!$A$5:$H$34,MATCH(S54,【参考】数式用!$F$4:$H$4,0)+5,0)),"")</f>
        <v/>
      </c>
      <c r="U54" s="577" t="str">
        <f>IF(S54="特定加算Ⅰ",VLOOKUP(P54,【参考】数式用!$A$5:$I$28,9,FALSE),"-")</f>
        <v>-</v>
      </c>
      <c r="V54" s="104" t="s">
        <v>157</v>
      </c>
      <c r="W54" s="561"/>
      <c r="X54" s="146" t="s">
        <v>158</v>
      </c>
      <c r="Y54" s="561"/>
      <c r="Z54" s="312" t="s">
        <v>159</v>
      </c>
      <c r="AA54" s="561"/>
      <c r="AB54" s="146" t="s">
        <v>158</v>
      </c>
      <c r="AC54" s="561"/>
      <c r="AD54" s="146" t="s">
        <v>160</v>
      </c>
      <c r="AE54" s="540" t="s">
        <v>161</v>
      </c>
      <c r="AF54" s="541" t="str">
        <f t="shared" si="1"/>
        <v/>
      </c>
      <c r="AG54" s="542" t="s">
        <v>162</v>
      </c>
      <c r="AH54" s="543" t="str">
        <f t="shared" si="2"/>
        <v/>
      </c>
      <c r="AJ54" s="113" t="str">
        <f t="shared" si="3"/>
        <v>○</v>
      </c>
      <c r="AK54" s="115" t="str">
        <f t="shared" si="5"/>
        <v/>
      </c>
      <c r="AL54" s="115"/>
      <c r="AM54" s="115"/>
      <c r="AN54" s="115"/>
      <c r="AO54" s="115"/>
      <c r="AP54" s="115"/>
      <c r="AQ54" s="115"/>
      <c r="AR54" s="115"/>
      <c r="AS54" s="562"/>
    </row>
    <row r="55" spans="1:45" ht="33" customHeight="1" thickBot="1">
      <c r="A55" s="528">
        <f t="shared" si="4"/>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58"/>
      <c r="S55" s="559"/>
      <c r="T55" s="560" t="str">
        <f>IFERROR(IF(R55="","",VLOOKUP(P55,【参考】数式用!$A$5:$H$34,MATCH(S55,【参考】数式用!$F$4:$H$4,0)+5,0)),"")</f>
        <v/>
      </c>
      <c r="U55" s="577" t="str">
        <f>IF(S55="特定加算Ⅰ",VLOOKUP(P55,【参考】数式用!$A$5:$I$28,9,FALSE),"-")</f>
        <v>-</v>
      </c>
      <c r="V55" s="104" t="s">
        <v>157</v>
      </c>
      <c r="W55" s="561"/>
      <c r="X55" s="146" t="s">
        <v>158</v>
      </c>
      <c r="Y55" s="561"/>
      <c r="Z55" s="312" t="s">
        <v>159</v>
      </c>
      <c r="AA55" s="561"/>
      <c r="AB55" s="146" t="s">
        <v>158</v>
      </c>
      <c r="AC55" s="561"/>
      <c r="AD55" s="146" t="s">
        <v>160</v>
      </c>
      <c r="AE55" s="540" t="s">
        <v>161</v>
      </c>
      <c r="AF55" s="541" t="str">
        <f t="shared" si="1"/>
        <v/>
      </c>
      <c r="AG55" s="542" t="s">
        <v>162</v>
      </c>
      <c r="AH55" s="543" t="str">
        <f t="shared" si="2"/>
        <v/>
      </c>
      <c r="AJ55" s="113" t="str">
        <f t="shared" si="3"/>
        <v>○</v>
      </c>
      <c r="AK55" s="115" t="str">
        <f t="shared" si="5"/>
        <v/>
      </c>
      <c r="AL55" s="115"/>
      <c r="AM55" s="115"/>
      <c r="AN55" s="115"/>
      <c r="AO55" s="115"/>
      <c r="AP55" s="115"/>
      <c r="AQ55" s="115"/>
      <c r="AR55" s="115"/>
      <c r="AS55" s="562"/>
    </row>
    <row r="56" spans="1:45" ht="33" customHeight="1" thickBot="1">
      <c r="A56" s="528">
        <f t="shared" si="4"/>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58"/>
      <c r="S56" s="559"/>
      <c r="T56" s="560" t="str">
        <f>IFERROR(IF(R56="","",VLOOKUP(P56,【参考】数式用!$A$5:$H$34,MATCH(S56,【参考】数式用!$F$4:$H$4,0)+5,0)),"")</f>
        <v/>
      </c>
      <c r="U56" s="577" t="str">
        <f>IF(S56="特定加算Ⅰ",VLOOKUP(P56,【参考】数式用!$A$5:$I$28,9,FALSE),"-")</f>
        <v>-</v>
      </c>
      <c r="V56" s="104" t="s">
        <v>157</v>
      </c>
      <c r="W56" s="561"/>
      <c r="X56" s="146" t="s">
        <v>158</v>
      </c>
      <c r="Y56" s="561"/>
      <c r="Z56" s="312" t="s">
        <v>159</v>
      </c>
      <c r="AA56" s="561"/>
      <c r="AB56" s="146" t="s">
        <v>158</v>
      </c>
      <c r="AC56" s="561"/>
      <c r="AD56" s="146" t="s">
        <v>160</v>
      </c>
      <c r="AE56" s="540" t="s">
        <v>161</v>
      </c>
      <c r="AF56" s="541" t="str">
        <f t="shared" si="1"/>
        <v/>
      </c>
      <c r="AG56" s="542" t="s">
        <v>162</v>
      </c>
      <c r="AH56" s="543" t="str">
        <f t="shared" si="2"/>
        <v/>
      </c>
      <c r="AJ56" s="113" t="str">
        <f t="shared" si="3"/>
        <v>○</v>
      </c>
      <c r="AK56" s="115" t="str">
        <f t="shared" si="5"/>
        <v/>
      </c>
      <c r="AL56" s="115"/>
      <c r="AM56" s="115"/>
      <c r="AN56" s="115"/>
      <c r="AO56" s="115"/>
      <c r="AP56" s="115"/>
      <c r="AQ56" s="115"/>
      <c r="AR56" s="115"/>
      <c r="AS56" s="562"/>
    </row>
    <row r="57" spans="1:45" ht="33" customHeight="1" thickBot="1">
      <c r="A57" s="528">
        <f t="shared" si="4"/>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58"/>
      <c r="S57" s="559"/>
      <c r="T57" s="560" t="str">
        <f>IFERROR(IF(R57="","",VLOOKUP(P57,【参考】数式用!$A$5:$H$34,MATCH(S57,【参考】数式用!$F$4:$H$4,0)+5,0)),"")</f>
        <v/>
      </c>
      <c r="U57" s="577" t="str">
        <f>IF(S57="特定加算Ⅰ",VLOOKUP(P57,【参考】数式用!$A$5:$I$28,9,FALSE),"-")</f>
        <v>-</v>
      </c>
      <c r="V57" s="104" t="s">
        <v>157</v>
      </c>
      <c r="W57" s="561"/>
      <c r="X57" s="146" t="s">
        <v>158</v>
      </c>
      <c r="Y57" s="561"/>
      <c r="Z57" s="312" t="s">
        <v>159</v>
      </c>
      <c r="AA57" s="561"/>
      <c r="AB57" s="146" t="s">
        <v>158</v>
      </c>
      <c r="AC57" s="561"/>
      <c r="AD57" s="146" t="s">
        <v>160</v>
      </c>
      <c r="AE57" s="540" t="s">
        <v>161</v>
      </c>
      <c r="AF57" s="541" t="str">
        <f t="shared" si="1"/>
        <v/>
      </c>
      <c r="AG57" s="542" t="s">
        <v>162</v>
      </c>
      <c r="AH57" s="543" t="str">
        <f t="shared" si="2"/>
        <v/>
      </c>
      <c r="AJ57" s="113" t="str">
        <f t="shared" si="3"/>
        <v>○</v>
      </c>
      <c r="AK57" s="115" t="str">
        <f t="shared" si="5"/>
        <v/>
      </c>
      <c r="AL57" s="115"/>
      <c r="AM57" s="115"/>
      <c r="AN57" s="115"/>
      <c r="AO57" s="115"/>
      <c r="AP57" s="115"/>
      <c r="AQ57" s="115"/>
      <c r="AR57" s="115"/>
      <c r="AS57" s="562"/>
    </row>
    <row r="58" spans="1:45" ht="33" customHeight="1" thickBot="1">
      <c r="A58" s="528">
        <f t="shared" si="4"/>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58"/>
      <c r="S58" s="559"/>
      <c r="T58" s="560" t="str">
        <f>IFERROR(IF(R58="","",VLOOKUP(P58,【参考】数式用!$A$5:$H$34,MATCH(S58,【参考】数式用!$F$4:$H$4,0)+5,0)),"")</f>
        <v/>
      </c>
      <c r="U58" s="577" t="str">
        <f>IF(S58="特定加算Ⅰ",VLOOKUP(P58,【参考】数式用!$A$5:$I$28,9,FALSE),"-")</f>
        <v>-</v>
      </c>
      <c r="V58" s="104" t="s">
        <v>157</v>
      </c>
      <c r="W58" s="561"/>
      <c r="X58" s="146" t="s">
        <v>158</v>
      </c>
      <c r="Y58" s="561"/>
      <c r="Z58" s="312" t="s">
        <v>159</v>
      </c>
      <c r="AA58" s="561"/>
      <c r="AB58" s="146" t="s">
        <v>158</v>
      </c>
      <c r="AC58" s="561"/>
      <c r="AD58" s="146" t="s">
        <v>160</v>
      </c>
      <c r="AE58" s="540" t="s">
        <v>161</v>
      </c>
      <c r="AF58" s="541" t="str">
        <f t="shared" si="1"/>
        <v/>
      </c>
      <c r="AG58" s="542" t="s">
        <v>162</v>
      </c>
      <c r="AH58" s="543" t="str">
        <f t="shared" si="2"/>
        <v/>
      </c>
      <c r="AJ58" s="113" t="str">
        <f t="shared" si="3"/>
        <v>○</v>
      </c>
      <c r="AK58" s="115" t="str">
        <f t="shared" si="5"/>
        <v/>
      </c>
      <c r="AL58" s="115"/>
      <c r="AM58" s="115"/>
      <c r="AN58" s="115"/>
      <c r="AO58" s="115"/>
      <c r="AP58" s="115"/>
      <c r="AQ58" s="115"/>
      <c r="AR58" s="115"/>
      <c r="AS58" s="562"/>
    </row>
    <row r="59" spans="1:45" ht="33" customHeight="1" thickBot="1">
      <c r="A59" s="528">
        <f t="shared" si="4"/>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58"/>
      <c r="S59" s="559"/>
      <c r="T59" s="560" t="str">
        <f>IFERROR(IF(R59="","",VLOOKUP(P59,【参考】数式用!$A$5:$H$34,MATCH(S59,【参考】数式用!$F$4:$H$4,0)+5,0)),"")</f>
        <v/>
      </c>
      <c r="U59" s="577" t="str">
        <f>IF(S59="特定加算Ⅰ",VLOOKUP(P59,【参考】数式用!$A$5:$I$28,9,FALSE),"-")</f>
        <v>-</v>
      </c>
      <c r="V59" s="104" t="s">
        <v>157</v>
      </c>
      <c r="W59" s="561"/>
      <c r="X59" s="146" t="s">
        <v>158</v>
      </c>
      <c r="Y59" s="561"/>
      <c r="Z59" s="312" t="s">
        <v>159</v>
      </c>
      <c r="AA59" s="561"/>
      <c r="AB59" s="146" t="s">
        <v>158</v>
      </c>
      <c r="AC59" s="561"/>
      <c r="AD59" s="146" t="s">
        <v>160</v>
      </c>
      <c r="AE59" s="540" t="s">
        <v>161</v>
      </c>
      <c r="AF59" s="541" t="str">
        <f t="shared" si="1"/>
        <v/>
      </c>
      <c r="AG59" s="542" t="s">
        <v>162</v>
      </c>
      <c r="AH59" s="543" t="str">
        <f t="shared" si="2"/>
        <v/>
      </c>
      <c r="AJ59" s="113" t="str">
        <f t="shared" si="3"/>
        <v>○</v>
      </c>
      <c r="AK59" s="115" t="str">
        <f t="shared" si="5"/>
        <v/>
      </c>
      <c r="AL59" s="115"/>
      <c r="AM59" s="115"/>
      <c r="AN59" s="115"/>
      <c r="AO59" s="115"/>
      <c r="AP59" s="115"/>
      <c r="AQ59" s="115"/>
      <c r="AR59" s="115"/>
      <c r="AS59" s="562"/>
    </row>
    <row r="60" spans="1:45" ht="33" customHeight="1" thickBot="1">
      <c r="A60" s="528">
        <f t="shared" si="4"/>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58"/>
      <c r="S60" s="559"/>
      <c r="T60" s="560" t="str">
        <f>IFERROR(IF(R60="","",VLOOKUP(P60,【参考】数式用!$A$5:$H$34,MATCH(S60,【参考】数式用!$F$4:$H$4,0)+5,0)),"")</f>
        <v/>
      </c>
      <c r="U60" s="577" t="str">
        <f>IF(S60="特定加算Ⅰ",VLOOKUP(P60,【参考】数式用!$A$5:$I$28,9,FALSE),"-")</f>
        <v>-</v>
      </c>
      <c r="V60" s="104" t="s">
        <v>157</v>
      </c>
      <c r="W60" s="561"/>
      <c r="X60" s="146" t="s">
        <v>158</v>
      </c>
      <c r="Y60" s="561"/>
      <c r="Z60" s="312" t="s">
        <v>159</v>
      </c>
      <c r="AA60" s="561"/>
      <c r="AB60" s="146" t="s">
        <v>158</v>
      </c>
      <c r="AC60" s="561"/>
      <c r="AD60" s="146" t="s">
        <v>160</v>
      </c>
      <c r="AE60" s="540" t="s">
        <v>161</v>
      </c>
      <c r="AF60" s="541" t="str">
        <f t="shared" si="1"/>
        <v/>
      </c>
      <c r="AG60" s="542" t="s">
        <v>162</v>
      </c>
      <c r="AH60" s="543" t="str">
        <f t="shared" si="2"/>
        <v/>
      </c>
      <c r="AJ60" s="113" t="str">
        <f t="shared" si="3"/>
        <v>○</v>
      </c>
      <c r="AK60" s="115" t="str">
        <f t="shared" si="5"/>
        <v/>
      </c>
      <c r="AL60" s="115"/>
      <c r="AM60" s="115"/>
      <c r="AN60" s="115"/>
      <c r="AO60" s="115"/>
      <c r="AP60" s="115"/>
      <c r="AQ60" s="115"/>
      <c r="AR60" s="115"/>
      <c r="AS60" s="562"/>
    </row>
    <row r="61" spans="1:45" ht="33" customHeight="1" thickBot="1">
      <c r="A61" s="528">
        <f t="shared" si="4"/>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58"/>
      <c r="S61" s="559"/>
      <c r="T61" s="560" t="str">
        <f>IFERROR(IF(R61="","",VLOOKUP(P61,【参考】数式用!$A$5:$H$34,MATCH(S61,【参考】数式用!$F$4:$H$4,0)+5,0)),"")</f>
        <v/>
      </c>
      <c r="U61" s="577" t="str">
        <f>IF(S61="特定加算Ⅰ",VLOOKUP(P61,【参考】数式用!$A$5:$I$28,9,FALSE),"-")</f>
        <v>-</v>
      </c>
      <c r="V61" s="104" t="s">
        <v>157</v>
      </c>
      <c r="W61" s="561"/>
      <c r="X61" s="146" t="s">
        <v>158</v>
      </c>
      <c r="Y61" s="561"/>
      <c r="Z61" s="312" t="s">
        <v>159</v>
      </c>
      <c r="AA61" s="561"/>
      <c r="AB61" s="146" t="s">
        <v>158</v>
      </c>
      <c r="AC61" s="561"/>
      <c r="AD61" s="146" t="s">
        <v>160</v>
      </c>
      <c r="AE61" s="540" t="s">
        <v>161</v>
      </c>
      <c r="AF61" s="541" t="str">
        <f t="shared" si="1"/>
        <v/>
      </c>
      <c r="AG61" s="542" t="s">
        <v>162</v>
      </c>
      <c r="AH61" s="543" t="str">
        <f t="shared" si="2"/>
        <v/>
      </c>
      <c r="AJ61" s="113" t="str">
        <f t="shared" si="3"/>
        <v>○</v>
      </c>
      <c r="AK61" s="115" t="str">
        <f t="shared" si="5"/>
        <v/>
      </c>
      <c r="AL61" s="115"/>
      <c r="AM61" s="115"/>
      <c r="AN61" s="115"/>
      <c r="AO61" s="115"/>
      <c r="AP61" s="115"/>
      <c r="AQ61" s="115"/>
      <c r="AR61" s="115"/>
      <c r="AS61" s="562"/>
    </row>
    <row r="62" spans="1:45" ht="33" customHeight="1" thickBot="1">
      <c r="A62" s="528">
        <f t="shared" si="4"/>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58"/>
      <c r="S62" s="559"/>
      <c r="T62" s="560" t="str">
        <f>IFERROR(IF(R62="","",VLOOKUP(P62,【参考】数式用!$A$5:$H$34,MATCH(S62,【参考】数式用!$F$4:$H$4,0)+5,0)),"")</f>
        <v/>
      </c>
      <c r="U62" s="577" t="str">
        <f>IF(S62="特定加算Ⅰ",VLOOKUP(P62,【参考】数式用!$A$5:$I$28,9,FALSE),"-")</f>
        <v>-</v>
      </c>
      <c r="V62" s="104" t="s">
        <v>157</v>
      </c>
      <c r="W62" s="561"/>
      <c r="X62" s="146" t="s">
        <v>158</v>
      </c>
      <c r="Y62" s="561"/>
      <c r="Z62" s="312" t="s">
        <v>159</v>
      </c>
      <c r="AA62" s="561"/>
      <c r="AB62" s="146" t="s">
        <v>158</v>
      </c>
      <c r="AC62" s="561"/>
      <c r="AD62" s="146" t="s">
        <v>160</v>
      </c>
      <c r="AE62" s="540" t="s">
        <v>161</v>
      </c>
      <c r="AF62" s="541" t="str">
        <f t="shared" si="1"/>
        <v/>
      </c>
      <c r="AG62" s="542" t="s">
        <v>162</v>
      </c>
      <c r="AH62" s="543" t="str">
        <f t="shared" si="2"/>
        <v/>
      </c>
      <c r="AJ62" s="113" t="str">
        <f t="shared" si="3"/>
        <v>○</v>
      </c>
      <c r="AK62" s="115" t="str">
        <f t="shared" si="5"/>
        <v/>
      </c>
      <c r="AL62" s="115"/>
      <c r="AM62" s="115"/>
      <c r="AN62" s="115"/>
      <c r="AO62" s="115"/>
      <c r="AP62" s="115"/>
      <c r="AQ62" s="115"/>
      <c r="AR62" s="115"/>
      <c r="AS62" s="562"/>
    </row>
    <row r="63" spans="1:45" ht="33" customHeight="1" thickBot="1">
      <c r="A63" s="528">
        <f t="shared" si="4"/>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58"/>
      <c r="S63" s="559"/>
      <c r="T63" s="560" t="str">
        <f>IFERROR(IF(R63="","",VLOOKUP(P63,【参考】数式用!$A$5:$H$34,MATCH(S63,【参考】数式用!$F$4:$H$4,0)+5,0)),"")</f>
        <v/>
      </c>
      <c r="U63" s="577" t="str">
        <f>IF(S63="特定加算Ⅰ",VLOOKUP(P63,【参考】数式用!$A$5:$I$28,9,FALSE),"-")</f>
        <v>-</v>
      </c>
      <c r="V63" s="104" t="s">
        <v>157</v>
      </c>
      <c r="W63" s="561"/>
      <c r="X63" s="146" t="s">
        <v>158</v>
      </c>
      <c r="Y63" s="561"/>
      <c r="Z63" s="312" t="s">
        <v>159</v>
      </c>
      <c r="AA63" s="561"/>
      <c r="AB63" s="146" t="s">
        <v>158</v>
      </c>
      <c r="AC63" s="561"/>
      <c r="AD63" s="146" t="s">
        <v>160</v>
      </c>
      <c r="AE63" s="540" t="s">
        <v>161</v>
      </c>
      <c r="AF63" s="541" t="str">
        <f t="shared" si="1"/>
        <v/>
      </c>
      <c r="AG63" s="542" t="s">
        <v>162</v>
      </c>
      <c r="AH63" s="543" t="str">
        <f t="shared" si="2"/>
        <v/>
      </c>
      <c r="AJ63" s="113" t="str">
        <f t="shared" si="3"/>
        <v>○</v>
      </c>
      <c r="AK63" s="115" t="str">
        <f t="shared" si="5"/>
        <v/>
      </c>
      <c r="AL63" s="115"/>
      <c r="AM63" s="115"/>
      <c r="AN63" s="115"/>
      <c r="AO63" s="115"/>
      <c r="AP63" s="115"/>
      <c r="AQ63" s="115"/>
      <c r="AR63" s="115"/>
      <c r="AS63" s="562"/>
    </row>
    <row r="64" spans="1:45" ht="33" customHeight="1" thickBot="1">
      <c r="A64" s="528">
        <f t="shared" si="4"/>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58"/>
      <c r="S64" s="559"/>
      <c r="T64" s="560" t="str">
        <f>IFERROR(IF(R64="","",VLOOKUP(P64,【参考】数式用!$A$5:$H$34,MATCH(S64,【参考】数式用!$F$4:$H$4,0)+5,0)),"")</f>
        <v/>
      </c>
      <c r="U64" s="577" t="str">
        <f>IF(S64="特定加算Ⅰ",VLOOKUP(P64,【参考】数式用!$A$5:$I$28,9,FALSE),"-")</f>
        <v>-</v>
      </c>
      <c r="V64" s="104" t="s">
        <v>157</v>
      </c>
      <c r="W64" s="561"/>
      <c r="X64" s="146" t="s">
        <v>158</v>
      </c>
      <c r="Y64" s="561"/>
      <c r="Z64" s="312" t="s">
        <v>159</v>
      </c>
      <c r="AA64" s="561"/>
      <c r="AB64" s="146" t="s">
        <v>158</v>
      </c>
      <c r="AC64" s="561"/>
      <c r="AD64" s="146" t="s">
        <v>160</v>
      </c>
      <c r="AE64" s="540" t="s">
        <v>161</v>
      </c>
      <c r="AF64" s="541" t="str">
        <f t="shared" si="1"/>
        <v/>
      </c>
      <c r="AG64" s="542" t="s">
        <v>162</v>
      </c>
      <c r="AH64" s="543" t="str">
        <f t="shared" si="2"/>
        <v/>
      </c>
      <c r="AJ64" s="113" t="str">
        <f t="shared" si="3"/>
        <v>○</v>
      </c>
      <c r="AK64" s="115" t="str">
        <f t="shared" si="5"/>
        <v/>
      </c>
      <c r="AL64" s="115"/>
      <c r="AM64" s="115"/>
      <c r="AN64" s="115"/>
      <c r="AO64" s="115"/>
      <c r="AP64" s="115"/>
      <c r="AQ64" s="115"/>
      <c r="AR64" s="115"/>
      <c r="AS64" s="562"/>
    </row>
    <row r="65" spans="1:45" ht="33" customHeight="1" thickBot="1">
      <c r="A65" s="528">
        <f t="shared" si="4"/>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58"/>
      <c r="S65" s="559"/>
      <c r="T65" s="560" t="str">
        <f>IFERROR(IF(R65="","",VLOOKUP(P65,【参考】数式用!$A$5:$H$34,MATCH(S65,【参考】数式用!$F$4:$H$4,0)+5,0)),"")</f>
        <v/>
      </c>
      <c r="U65" s="577" t="str">
        <f>IF(S65="特定加算Ⅰ",VLOOKUP(P65,【参考】数式用!$A$5:$I$28,9,FALSE),"-")</f>
        <v>-</v>
      </c>
      <c r="V65" s="104" t="s">
        <v>157</v>
      </c>
      <c r="W65" s="561"/>
      <c r="X65" s="146" t="s">
        <v>158</v>
      </c>
      <c r="Y65" s="561"/>
      <c r="Z65" s="312" t="s">
        <v>159</v>
      </c>
      <c r="AA65" s="561"/>
      <c r="AB65" s="146" t="s">
        <v>158</v>
      </c>
      <c r="AC65" s="561"/>
      <c r="AD65" s="146" t="s">
        <v>160</v>
      </c>
      <c r="AE65" s="540" t="s">
        <v>161</v>
      </c>
      <c r="AF65" s="541" t="str">
        <f t="shared" si="1"/>
        <v/>
      </c>
      <c r="AG65" s="542" t="s">
        <v>162</v>
      </c>
      <c r="AH65" s="543" t="str">
        <f t="shared" si="2"/>
        <v/>
      </c>
      <c r="AJ65" s="113" t="str">
        <f t="shared" si="3"/>
        <v>○</v>
      </c>
      <c r="AK65" s="115" t="str">
        <f t="shared" si="5"/>
        <v/>
      </c>
      <c r="AL65" s="115"/>
      <c r="AM65" s="115"/>
      <c r="AN65" s="115"/>
      <c r="AO65" s="115"/>
      <c r="AP65" s="115"/>
      <c r="AQ65" s="115"/>
      <c r="AR65" s="115"/>
      <c r="AS65" s="562"/>
    </row>
    <row r="66" spans="1:45" ht="33" customHeight="1" thickBot="1">
      <c r="A66" s="528">
        <f t="shared" si="4"/>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58"/>
      <c r="S66" s="559"/>
      <c r="T66" s="560" t="str">
        <f>IFERROR(IF(R66="","",VLOOKUP(P66,【参考】数式用!$A$5:$H$34,MATCH(S66,【参考】数式用!$F$4:$H$4,0)+5,0)),"")</f>
        <v/>
      </c>
      <c r="U66" s="577" t="str">
        <f>IF(S66="特定加算Ⅰ",VLOOKUP(P66,【参考】数式用!$A$5:$I$28,9,FALSE),"-")</f>
        <v>-</v>
      </c>
      <c r="V66" s="104" t="s">
        <v>157</v>
      </c>
      <c r="W66" s="561"/>
      <c r="X66" s="146" t="s">
        <v>158</v>
      </c>
      <c r="Y66" s="561"/>
      <c r="Z66" s="312" t="s">
        <v>159</v>
      </c>
      <c r="AA66" s="561"/>
      <c r="AB66" s="146" t="s">
        <v>158</v>
      </c>
      <c r="AC66" s="561"/>
      <c r="AD66" s="146" t="s">
        <v>160</v>
      </c>
      <c r="AE66" s="540" t="s">
        <v>161</v>
      </c>
      <c r="AF66" s="541" t="str">
        <f t="shared" si="1"/>
        <v/>
      </c>
      <c r="AG66" s="542" t="s">
        <v>162</v>
      </c>
      <c r="AH66" s="543" t="str">
        <f t="shared" si="2"/>
        <v/>
      </c>
      <c r="AJ66" s="113" t="str">
        <f t="shared" si="3"/>
        <v>○</v>
      </c>
      <c r="AK66" s="115" t="str">
        <f t="shared" si="5"/>
        <v/>
      </c>
      <c r="AL66" s="115"/>
      <c r="AM66" s="115"/>
      <c r="AN66" s="115"/>
      <c r="AO66" s="115"/>
      <c r="AP66" s="115"/>
      <c r="AQ66" s="115"/>
      <c r="AR66" s="115"/>
      <c r="AS66" s="562"/>
    </row>
    <row r="67" spans="1:45" ht="33" customHeight="1" thickBot="1">
      <c r="A67" s="528">
        <f t="shared" si="4"/>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58"/>
      <c r="S67" s="559"/>
      <c r="T67" s="560" t="str">
        <f>IFERROR(IF(R67="","",VLOOKUP(P67,【参考】数式用!$A$5:$H$34,MATCH(S67,【参考】数式用!$F$4:$H$4,0)+5,0)),"")</f>
        <v/>
      </c>
      <c r="U67" s="577" t="str">
        <f>IF(S67="特定加算Ⅰ",VLOOKUP(P67,【参考】数式用!$A$5:$I$28,9,FALSE),"-")</f>
        <v>-</v>
      </c>
      <c r="V67" s="104" t="s">
        <v>157</v>
      </c>
      <c r="W67" s="561"/>
      <c r="X67" s="146" t="s">
        <v>158</v>
      </c>
      <c r="Y67" s="561"/>
      <c r="Z67" s="312" t="s">
        <v>159</v>
      </c>
      <c r="AA67" s="561"/>
      <c r="AB67" s="146" t="s">
        <v>158</v>
      </c>
      <c r="AC67" s="561"/>
      <c r="AD67" s="146" t="s">
        <v>160</v>
      </c>
      <c r="AE67" s="540" t="s">
        <v>161</v>
      </c>
      <c r="AF67" s="541" t="str">
        <f t="shared" si="1"/>
        <v/>
      </c>
      <c r="AG67" s="542" t="s">
        <v>162</v>
      </c>
      <c r="AH67" s="543" t="str">
        <f t="shared" si="2"/>
        <v/>
      </c>
      <c r="AJ67" s="113" t="str">
        <f t="shared" si="3"/>
        <v>○</v>
      </c>
      <c r="AK67" s="115" t="str">
        <f t="shared" si="5"/>
        <v/>
      </c>
      <c r="AL67" s="115"/>
      <c r="AM67" s="115"/>
      <c r="AN67" s="115"/>
      <c r="AO67" s="115"/>
      <c r="AP67" s="115"/>
      <c r="AQ67" s="115"/>
      <c r="AR67" s="115"/>
      <c r="AS67" s="562"/>
    </row>
    <row r="68" spans="1:45" ht="33" customHeight="1" thickBot="1">
      <c r="A68" s="528">
        <f t="shared" si="4"/>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58"/>
      <c r="S68" s="559"/>
      <c r="T68" s="560" t="str">
        <f>IFERROR(IF(R68="","",VLOOKUP(P68,【参考】数式用!$A$5:$H$34,MATCH(S68,【参考】数式用!$F$4:$H$4,0)+5,0)),"")</f>
        <v/>
      </c>
      <c r="U68" s="577" t="str">
        <f>IF(S68="特定加算Ⅰ",VLOOKUP(P68,【参考】数式用!$A$5:$I$28,9,FALSE),"-")</f>
        <v>-</v>
      </c>
      <c r="V68" s="104" t="s">
        <v>157</v>
      </c>
      <c r="W68" s="561"/>
      <c r="X68" s="146" t="s">
        <v>158</v>
      </c>
      <c r="Y68" s="561"/>
      <c r="Z68" s="312" t="s">
        <v>159</v>
      </c>
      <c r="AA68" s="561"/>
      <c r="AB68" s="146" t="s">
        <v>158</v>
      </c>
      <c r="AC68" s="561"/>
      <c r="AD68" s="146" t="s">
        <v>160</v>
      </c>
      <c r="AE68" s="540" t="s">
        <v>161</v>
      </c>
      <c r="AF68" s="541" t="str">
        <f t="shared" si="1"/>
        <v/>
      </c>
      <c r="AG68" s="542" t="s">
        <v>162</v>
      </c>
      <c r="AH68" s="543" t="str">
        <f t="shared" si="2"/>
        <v/>
      </c>
      <c r="AJ68" s="113" t="str">
        <f t="shared" si="3"/>
        <v>○</v>
      </c>
      <c r="AK68" s="115" t="str">
        <f t="shared" si="5"/>
        <v/>
      </c>
      <c r="AL68" s="115"/>
      <c r="AM68" s="115"/>
      <c r="AN68" s="115"/>
      <c r="AO68" s="115"/>
      <c r="AP68" s="115"/>
      <c r="AQ68" s="115"/>
      <c r="AR68" s="115"/>
      <c r="AS68" s="562"/>
    </row>
    <row r="69" spans="1:45" ht="33" customHeight="1" thickBot="1">
      <c r="A69" s="528">
        <f t="shared" si="4"/>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58"/>
      <c r="S69" s="559"/>
      <c r="T69" s="560" t="str">
        <f>IFERROR(IF(R69="","",VLOOKUP(P69,【参考】数式用!$A$5:$H$34,MATCH(S69,【参考】数式用!$F$4:$H$4,0)+5,0)),"")</f>
        <v/>
      </c>
      <c r="U69" s="577" t="str">
        <f>IF(S69="特定加算Ⅰ",VLOOKUP(P69,【参考】数式用!$A$5:$I$28,9,FALSE),"-")</f>
        <v>-</v>
      </c>
      <c r="V69" s="104" t="s">
        <v>157</v>
      </c>
      <c r="W69" s="561"/>
      <c r="X69" s="146" t="s">
        <v>158</v>
      </c>
      <c r="Y69" s="561"/>
      <c r="Z69" s="312" t="s">
        <v>159</v>
      </c>
      <c r="AA69" s="561"/>
      <c r="AB69" s="146" t="s">
        <v>158</v>
      </c>
      <c r="AC69" s="561"/>
      <c r="AD69" s="146" t="s">
        <v>160</v>
      </c>
      <c r="AE69" s="540" t="s">
        <v>161</v>
      </c>
      <c r="AF69" s="541" t="str">
        <f t="shared" si="1"/>
        <v/>
      </c>
      <c r="AG69" s="542" t="s">
        <v>162</v>
      </c>
      <c r="AH69" s="543" t="str">
        <f t="shared" si="2"/>
        <v/>
      </c>
      <c r="AJ69" s="113" t="str">
        <f t="shared" si="3"/>
        <v>○</v>
      </c>
      <c r="AK69" s="115" t="str">
        <f t="shared" si="5"/>
        <v/>
      </c>
      <c r="AL69" s="115"/>
      <c r="AM69" s="115"/>
      <c r="AN69" s="115"/>
      <c r="AO69" s="115"/>
      <c r="AP69" s="115"/>
      <c r="AQ69" s="115"/>
      <c r="AR69" s="115"/>
      <c r="AS69" s="562"/>
    </row>
    <row r="70" spans="1:45" ht="33" customHeight="1" thickBot="1">
      <c r="A70" s="528">
        <f t="shared" si="4"/>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58"/>
      <c r="S70" s="559"/>
      <c r="T70" s="560" t="str">
        <f>IFERROR(IF(R70="","",VLOOKUP(P70,【参考】数式用!$A$5:$H$34,MATCH(S70,【参考】数式用!$F$4:$H$4,0)+5,0)),"")</f>
        <v/>
      </c>
      <c r="U70" s="577" t="str">
        <f>IF(S70="特定加算Ⅰ",VLOOKUP(P70,【参考】数式用!$A$5:$I$28,9,FALSE),"-")</f>
        <v>-</v>
      </c>
      <c r="V70" s="104" t="s">
        <v>157</v>
      </c>
      <c r="W70" s="561"/>
      <c r="X70" s="146" t="s">
        <v>158</v>
      </c>
      <c r="Y70" s="561"/>
      <c r="Z70" s="312" t="s">
        <v>159</v>
      </c>
      <c r="AA70" s="561"/>
      <c r="AB70" s="146" t="s">
        <v>158</v>
      </c>
      <c r="AC70" s="561"/>
      <c r="AD70" s="146" t="s">
        <v>160</v>
      </c>
      <c r="AE70" s="540" t="s">
        <v>161</v>
      </c>
      <c r="AF70" s="541" t="str">
        <f t="shared" si="1"/>
        <v/>
      </c>
      <c r="AG70" s="542" t="s">
        <v>162</v>
      </c>
      <c r="AH70" s="543" t="str">
        <f t="shared" si="2"/>
        <v/>
      </c>
      <c r="AJ70" s="113" t="str">
        <f t="shared" si="3"/>
        <v>○</v>
      </c>
      <c r="AK70" s="115" t="str">
        <f t="shared" si="5"/>
        <v/>
      </c>
      <c r="AL70" s="115"/>
      <c r="AM70" s="115"/>
      <c r="AN70" s="115"/>
      <c r="AO70" s="115"/>
      <c r="AP70" s="115"/>
      <c r="AQ70" s="115"/>
      <c r="AR70" s="115"/>
      <c r="AS70" s="562"/>
    </row>
    <row r="71" spans="1:45" ht="33" customHeight="1" thickBot="1">
      <c r="A71" s="528">
        <f t="shared" si="4"/>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58"/>
      <c r="S71" s="559"/>
      <c r="T71" s="560" t="str">
        <f>IFERROR(IF(R71="","",VLOOKUP(P71,【参考】数式用!$A$5:$H$34,MATCH(S71,【参考】数式用!$F$4:$H$4,0)+5,0)),"")</f>
        <v/>
      </c>
      <c r="U71" s="577" t="str">
        <f>IF(S71="特定加算Ⅰ",VLOOKUP(P71,【参考】数式用!$A$5:$I$28,9,FALSE),"-")</f>
        <v>-</v>
      </c>
      <c r="V71" s="104" t="s">
        <v>157</v>
      </c>
      <c r="W71" s="561"/>
      <c r="X71" s="146" t="s">
        <v>158</v>
      </c>
      <c r="Y71" s="561"/>
      <c r="Z71" s="312" t="s">
        <v>159</v>
      </c>
      <c r="AA71" s="561"/>
      <c r="AB71" s="146" t="s">
        <v>158</v>
      </c>
      <c r="AC71" s="561"/>
      <c r="AD71" s="146" t="s">
        <v>160</v>
      </c>
      <c r="AE71" s="540" t="s">
        <v>161</v>
      </c>
      <c r="AF71" s="541" t="str">
        <f t="shared" si="1"/>
        <v/>
      </c>
      <c r="AG71" s="542" t="s">
        <v>162</v>
      </c>
      <c r="AH71" s="543" t="str">
        <f t="shared" si="2"/>
        <v/>
      </c>
      <c r="AJ71" s="113" t="str">
        <f t="shared" si="3"/>
        <v>○</v>
      </c>
      <c r="AK71" s="115" t="str">
        <f t="shared" si="5"/>
        <v/>
      </c>
      <c r="AL71" s="115"/>
      <c r="AM71" s="115"/>
      <c r="AN71" s="115"/>
      <c r="AO71" s="115"/>
      <c r="AP71" s="115"/>
      <c r="AQ71" s="115"/>
      <c r="AR71" s="115"/>
      <c r="AS71" s="562"/>
    </row>
    <row r="72" spans="1:45" ht="33" customHeight="1" thickBot="1">
      <c r="A72" s="528">
        <f t="shared" si="4"/>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58"/>
      <c r="S72" s="559"/>
      <c r="T72" s="560" t="str">
        <f>IFERROR(IF(R72="","",VLOOKUP(P72,【参考】数式用!$A$5:$H$34,MATCH(S72,【参考】数式用!$F$4:$H$4,0)+5,0)),"")</f>
        <v/>
      </c>
      <c r="U72" s="577" t="str">
        <f>IF(S72="特定加算Ⅰ",VLOOKUP(P72,【参考】数式用!$A$5:$I$28,9,FALSE),"-")</f>
        <v>-</v>
      </c>
      <c r="V72" s="104" t="s">
        <v>157</v>
      </c>
      <c r="W72" s="561"/>
      <c r="X72" s="146" t="s">
        <v>158</v>
      </c>
      <c r="Y72" s="561"/>
      <c r="Z72" s="312" t="s">
        <v>159</v>
      </c>
      <c r="AA72" s="561"/>
      <c r="AB72" s="146" t="s">
        <v>158</v>
      </c>
      <c r="AC72" s="561"/>
      <c r="AD72" s="146" t="s">
        <v>160</v>
      </c>
      <c r="AE72" s="540" t="s">
        <v>161</v>
      </c>
      <c r="AF72" s="541" t="str">
        <f t="shared" si="1"/>
        <v/>
      </c>
      <c r="AG72" s="542" t="s">
        <v>162</v>
      </c>
      <c r="AH72" s="543" t="str">
        <f t="shared" si="2"/>
        <v/>
      </c>
      <c r="AJ72" s="113" t="str">
        <f t="shared" si="3"/>
        <v>○</v>
      </c>
      <c r="AK72" s="115" t="str">
        <f t="shared" si="5"/>
        <v/>
      </c>
      <c r="AL72" s="115"/>
      <c r="AM72" s="115"/>
      <c r="AN72" s="115"/>
      <c r="AO72" s="115"/>
      <c r="AP72" s="115"/>
      <c r="AQ72" s="115"/>
      <c r="AR72" s="115"/>
      <c r="AS72" s="562"/>
    </row>
    <row r="73" spans="1:45" ht="33" customHeight="1" thickBot="1">
      <c r="A73" s="528">
        <f t="shared" si="4"/>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58"/>
      <c r="S73" s="559"/>
      <c r="T73" s="560" t="str">
        <f>IFERROR(IF(R73="","",VLOOKUP(P73,【参考】数式用!$A$5:$H$34,MATCH(S73,【参考】数式用!$F$4:$H$4,0)+5,0)),"")</f>
        <v/>
      </c>
      <c r="U73" s="577" t="str">
        <f>IF(S73="特定加算Ⅰ",VLOOKUP(P73,【参考】数式用!$A$5:$I$28,9,FALSE),"-")</f>
        <v>-</v>
      </c>
      <c r="V73" s="104" t="s">
        <v>157</v>
      </c>
      <c r="W73" s="561"/>
      <c r="X73" s="146" t="s">
        <v>158</v>
      </c>
      <c r="Y73" s="561"/>
      <c r="Z73" s="312" t="s">
        <v>159</v>
      </c>
      <c r="AA73" s="561"/>
      <c r="AB73" s="146" t="s">
        <v>158</v>
      </c>
      <c r="AC73" s="561"/>
      <c r="AD73" s="146" t="s">
        <v>160</v>
      </c>
      <c r="AE73" s="540" t="s">
        <v>161</v>
      </c>
      <c r="AF73" s="541" t="str">
        <f t="shared" si="1"/>
        <v/>
      </c>
      <c r="AG73" s="542" t="s">
        <v>162</v>
      </c>
      <c r="AH73" s="543" t="str">
        <f t="shared" si="2"/>
        <v/>
      </c>
      <c r="AJ73" s="113" t="str">
        <f t="shared" si="3"/>
        <v>○</v>
      </c>
      <c r="AK73" s="115" t="str">
        <f t="shared" si="5"/>
        <v/>
      </c>
      <c r="AL73" s="115"/>
      <c r="AM73" s="115"/>
      <c r="AN73" s="115"/>
      <c r="AO73" s="115"/>
      <c r="AP73" s="115"/>
      <c r="AQ73" s="115"/>
      <c r="AR73" s="115"/>
      <c r="AS73" s="562"/>
    </row>
    <row r="74" spans="1:45" ht="33" customHeight="1" thickBot="1">
      <c r="A74" s="528">
        <f t="shared" si="4"/>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58"/>
      <c r="S74" s="559"/>
      <c r="T74" s="560" t="str">
        <f>IFERROR(IF(R74="","",VLOOKUP(P74,【参考】数式用!$A$5:$H$34,MATCH(S74,【参考】数式用!$F$4:$H$4,0)+5,0)),"")</f>
        <v/>
      </c>
      <c r="U74" s="577" t="str">
        <f>IF(S74="特定加算Ⅰ",VLOOKUP(P74,【参考】数式用!$A$5:$I$28,9,FALSE),"-")</f>
        <v>-</v>
      </c>
      <c r="V74" s="104" t="s">
        <v>157</v>
      </c>
      <c r="W74" s="561"/>
      <c r="X74" s="146" t="s">
        <v>158</v>
      </c>
      <c r="Y74" s="561"/>
      <c r="Z74" s="312" t="s">
        <v>159</v>
      </c>
      <c r="AA74" s="561"/>
      <c r="AB74" s="146" t="s">
        <v>158</v>
      </c>
      <c r="AC74" s="561"/>
      <c r="AD74" s="146" t="s">
        <v>160</v>
      </c>
      <c r="AE74" s="540" t="s">
        <v>161</v>
      </c>
      <c r="AF74" s="541" t="str">
        <f t="shared" si="1"/>
        <v/>
      </c>
      <c r="AG74" s="542" t="s">
        <v>162</v>
      </c>
      <c r="AH74" s="543" t="str">
        <f t="shared" si="2"/>
        <v/>
      </c>
      <c r="AJ74" s="113" t="str">
        <f t="shared" si="3"/>
        <v>○</v>
      </c>
      <c r="AK74" s="115" t="str">
        <f t="shared" si="5"/>
        <v/>
      </c>
      <c r="AL74" s="115"/>
      <c r="AM74" s="115"/>
      <c r="AN74" s="115"/>
      <c r="AO74" s="115"/>
      <c r="AP74" s="115"/>
      <c r="AQ74" s="115"/>
      <c r="AR74" s="115"/>
      <c r="AS74" s="562"/>
    </row>
    <row r="75" spans="1:45" ht="33" customHeight="1" thickBot="1">
      <c r="A75" s="528">
        <f t="shared" si="4"/>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58"/>
      <c r="S75" s="559"/>
      <c r="T75" s="560" t="str">
        <f>IFERROR(IF(R75="","",VLOOKUP(P75,【参考】数式用!$A$5:$H$34,MATCH(S75,【参考】数式用!$F$4:$H$4,0)+5,0)),"")</f>
        <v/>
      </c>
      <c r="U75" s="577" t="str">
        <f>IF(S75="特定加算Ⅰ",VLOOKUP(P75,【参考】数式用!$A$5:$I$28,9,FALSE),"-")</f>
        <v>-</v>
      </c>
      <c r="V75" s="104" t="s">
        <v>157</v>
      </c>
      <c r="W75" s="561"/>
      <c r="X75" s="146" t="s">
        <v>158</v>
      </c>
      <c r="Y75" s="561"/>
      <c r="Z75" s="312" t="s">
        <v>159</v>
      </c>
      <c r="AA75" s="561"/>
      <c r="AB75" s="146" t="s">
        <v>158</v>
      </c>
      <c r="AC75" s="561"/>
      <c r="AD75" s="146" t="s">
        <v>160</v>
      </c>
      <c r="AE75" s="540" t="s">
        <v>161</v>
      </c>
      <c r="AF75" s="541" t="str">
        <f t="shared" si="1"/>
        <v/>
      </c>
      <c r="AG75" s="542" t="s">
        <v>162</v>
      </c>
      <c r="AH75" s="543" t="str">
        <f t="shared" si="2"/>
        <v/>
      </c>
      <c r="AJ75" s="113" t="str">
        <f t="shared" si="3"/>
        <v>○</v>
      </c>
      <c r="AK75" s="115" t="str">
        <f t="shared" si="5"/>
        <v/>
      </c>
      <c r="AL75" s="115"/>
      <c r="AM75" s="115"/>
      <c r="AN75" s="115"/>
      <c r="AO75" s="115"/>
      <c r="AP75" s="115"/>
      <c r="AQ75" s="115"/>
      <c r="AR75" s="115"/>
      <c r="AS75" s="562"/>
    </row>
    <row r="76" spans="1:45" ht="33" customHeight="1" thickBot="1">
      <c r="A76" s="528">
        <f t="shared" si="4"/>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58"/>
      <c r="S76" s="559"/>
      <c r="T76" s="560" t="str">
        <f>IFERROR(IF(R76="","",VLOOKUP(P76,【参考】数式用!$A$5:$H$34,MATCH(S76,【参考】数式用!$F$4:$H$4,0)+5,0)),"")</f>
        <v/>
      </c>
      <c r="U76" s="577" t="str">
        <f>IF(S76="特定加算Ⅰ",VLOOKUP(P76,【参考】数式用!$A$5:$I$28,9,FALSE),"-")</f>
        <v>-</v>
      </c>
      <c r="V76" s="104" t="s">
        <v>157</v>
      </c>
      <c r="W76" s="561"/>
      <c r="X76" s="146" t="s">
        <v>158</v>
      </c>
      <c r="Y76" s="561"/>
      <c r="Z76" s="312" t="s">
        <v>159</v>
      </c>
      <c r="AA76" s="561"/>
      <c r="AB76" s="146" t="s">
        <v>158</v>
      </c>
      <c r="AC76" s="561"/>
      <c r="AD76" s="146" t="s">
        <v>160</v>
      </c>
      <c r="AE76" s="540" t="s">
        <v>161</v>
      </c>
      <c r="AF76" s="541" t="str">
        <f t="shared" si="1"/>
        <v/>
      </c>
      <c r="AG76" s="542" t="s">
        <v>162</v>
      </c>
      <c r="AH76" s="543"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2"/>
    </row>
    <row r="77" spans="1:45" ht="33" customHeight="1" thickBot="1">
      <c r="A77" s="528">
        <f t="shared" si="4"/>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58"/>
      <c r="S77" s="559"/>
      <c r="T77" s="560" t="str">
        <f>IFERROR(IF(R77="","",VLOOKUP(P77,【参考】数式用!$A$5:$H$34,MATCH(S77,【参考】数式用!$F$4:$H$4,0)+5,0)),"")</f>
        <v/>
      </c>
      <c r="U77" s="577" t="str">
        <f>IF(S77="特定加算Ⅰ",VLOOKUP(P77,【参考】数式用!$A$5:$I$28,9,FALSE),"-")</f>
        <v>-</v>
      </c>
      <c r="V77" s="104" t="s">
        <v>157</v>
      </c>
      <c r="W77" s="561"/>
      <c r="X77" s="146" t="s">
        <v>158</v>
      </c>
      <c r="Y77" s="561"/>
      <c r="Z77" s="312" t="s">
        <v>159</v>
      </c>
      <c r="AA77" s="561"/>
      <c r="AB77" s="146" t="s">
        <v>158</v>
      </c>
      <c r="AC77" s="561"/>
      <c r="AD77" s="146" t="s">
        <v>160</v>
      </c>
      <c r="AE77" s="540" t="s">
        <v>161</v>
      </c>
      <c r="AF77" s="541" t="str">
        <f t="shared" ref="AF77:AF111" si="7">IF(AND(W77&gt;=1,Y77&gt;=1,AA77&gt;=1,AC77&gt;=1),(AA77*12+AC77)-(W77*12+Y77)+1,"")</f>
        <v/>
      </c>
      <c r="AG77" s="542" t="s">
        <v>162</v>
      </c>
      <c r="AH77" s="543" t="str">
        <f t="shared" ref="AH77:AH111" si="8">IFERROR(ROUNDDOWN(Q77*T77,0)*AF77,"")</f>
        <v/>
      </c>
      <c r="AJ77" s="113" t="str">
        <f t="shared" ref="AJ77:AJ111" si="9">IFERROR(IF(T77="エラー","☓","○"),"")</f>
        <v>○</v>
      </c>
      <c r="AK77" s="115" t="str">
        <f t="shared" si="6"/>
        <v/>
      </c>
      <c r="AL77" s="115"/>
      <c r="AM77" s="115"/>
      <c r="AN77" s="115"/>
      <c r="AO77" s="115"/>
      <c r="AP77" s="115"/>
      <c r="AQ77" s="115"/>
      <c r="AR77" s="115"/>
      <c r="AS77" s="562"/>
    </row>
    <row r="78" spans="1:45" ht="33" customHeight="1" thickBot="1">
      <c r="A78" s="528">
        <f t="shared" si="4"/>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58"/>
      <c r="S78" s="559"/>
      <c r="T78" s="560" t="str">
        <f>IFERROR(IF(R78="","",VLOOKUP(P78,【参考】数式用!$A$5:$H$34,MATCH(S78,【参考】数式用!$F$4:$H$4,0)+5,0)),"")</f>
        <v/>
      </c>
      <c r="U78" s="577" t="str">
        <f>IF(S78="特定加算Ⅰ",VLOOKUP(P78,【参考】数式用!$A$5:$I$28,9,FALSE),"-")</f>
        <v>-</v>
      </c>
      <c r="V78" s="104" t="s">
        <v>157</v>
      </c>
      <c r="W78" s="561"/>
      <c r="X78" s="146" t="s">
        <v>158</v>
      </c>
      <c r="Y78" s="561"/>
      <c r="Z78" s="312" t="s">
        <v>159</v>
      </c>
      <c r="AA78" s="561"/>
      <c r="AB78" s="146" t="s">
        <v>158</v>
      </c>
      <c r="AC78" s="561"/>
      <c r="AD78" s="146" t="s">
        <v>160</v>
      </c>
      <c r="AE78" s="540" t="s">
        <v>161</v>
      </c>
      <c r="AF78" s="541" t="str">
        <f t="shared" si="7"/>
        <v/>
      </c>
      <c r="AG78" s="542" t="s">
        <v>162</v>
      </c>
      <c r="AH78" s="543" t="str">
        <f t="shared" si="8"/>
        <v/>
      </c>
      <c r="AJ78" s="113" t="str">
        <f t="shared" si="9"/>
        <v>○</v>
      </c>
      <c r="AK78" s="115" t="str">
        <f t="shared" si="6"/>
        <v/>
      </c>
      <c r="AL78" s="115"/>
      <c r="AM78" s="115"/>
      <c r="AN78" s="115"/>
      <c r="AO78" s="115"/>
      <c r="AP78" s="115"/>
      <c r="AQ78" s="115"/>
      <c r="AR78" s="115"/>
      <c r="AS78" s="562"/>
    </row>
    <row r="79" spans="1:45" ht="33" customHeight="1" thickBot="1">
      <c r="A79" s="528">
        <f t="shared" si="4"/>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58"/>
      <c r="S79" s="559"/>
      <c r="T79" s="560" t="str">
        <f>IFERROR(IF(R79="","",VLOOKUP(P79,【参考】数式用!$A$5:$H$34,MATCH(S79,【参考】数式用!$F$4:$H$4,0)+5,0)),"")</f>
        <v/>
      </c>
      <c r="U79" s="577" t="str">
        <f>IF(S79="特定加算Ⅰ",VLOOKUP(P79,【参考】数式用!$A$5:$I$28,9,FALSE),"-")</f>
        <v>-</v>
      </c>
      <c r="V79" s="104" t="s">
        <v>157</v>
      </c>
      <c r="W79" s="561"/>
      <c r="X79" s="146" t="s">
        <v>158</v>
      </c>
      <c r="Y79" s="561"/>
      <c r="Z79" s="312" t="s">
        <v>159</v>
      </c>
      <c r="AA79" s="561"/>
      <c r="AB79" s="146" t="s">
        <v>158</v>
      </c>
      <c r="AC79" s="561"/>
      <c r="AD79" s="146" t="s">
        <v>160</v>
      </c>
      <c r="AE79" s="540" t="s">
        <v>161</v>
      </c>
      <c r="AF79" s="541" t="str">
        <f t="shared" si="7"/>
        <v/>
      </c>
      <c r="AG79" s="542" t="s">
        <v>162</v>
      </c>
      <c r="AH79" s="543" t="str">
        <f t="shared" si="8"/>
        <v/>
      </c>
      <c r="AJ79" s="113" t="str">
        <f t="shared" si="9"/>
        <v>○</v>
      </c>
      <c r="AK79" s="115" t="str">
        <f t="shared" si="6"/>
        <v/>
      </c>
      <c r="AL79" s="115"/>
      <c r="AM79" s="115"/>
      <c r="AN79" s="115"/>
      <c r="AO79" s="115"/>
      <c r="AP79" s="115"/>
      <c r="AQ79" s="115"/>
      <c r="AR79" s="115"/>
      <c r="AS79" s="562"/>
    </row>
    <row r="80" spans="1:45" ht="33" customHeight="1" thickBot="1">
      <c r="A80" s="528">
        <f t="shared" si="4"/>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58"/>
      <c r="S80" s="559"/>
      <c r="T80" s="560" t="str">
        <f>IFERROR(IF(R80="","",VLOOKUP(P80,【参考】数式用!$A$5:$H$34,MATCH(S80,【参考】数式用!$F$4:$H$4,0)+5,0)),"")</f>
        <v/>
      </c>
      <c r="U80" s="577" t="str">
        <f>IF(S80="特定加算Ⅰ",VLOOKUP(P80,【参考】数式用!$A$5:$I$28,9,FALSE),"-")</f>
        <v>-</v>
      </c>
      <c r="V80" s="104" t="s">
        <v>157</v>
      </c>
      <c r="W80" s="561"/>
      <c r="X80" s="146" t="s">
        <v>158</v>
      </c>
      <c r="Y80" s="561"/>
      <c r="Z80" s="312" t="s">
        <v>159</v>
      </c>
      <c r="AA80" s="561"/>
      <c r="AB80" s="146" t="s">
        <v>158</v>
      </c>
      <c r="AC80" s="561"/>
      <c r="AD80" s="146" t="s">
        <v>160</v>
      </c>
      <c r="AE80" s="540" t="s">
        <v>161</v>
      </c>
      <c r="AF80" s="541" t="str">
        <f t="shared" si="7"/>
        <v/>
      </c>
      <c r="AG80" s="542" t="s">
        <v>162</v>
      </c>
      <c r="AH80" s="543" t="str">
        <f t="shared" si="8"/>
        <v/>
      </c>
      <c r="AJ80" s="113" t="str">
        <f t="shared" si="9"/>
        <v>○</v>
      </c>
      <c r="AK80" s="115" t="str">
        <f t="shared" si="6"/>
        <v/>
      </c>
      <c r="AL80" s="115"/>
      <c r="AM80" s="115"/>
      <c r="AN80" s="115"/>
      <c r="AO80" s="115"/>
      <c r="AP80" s="115"/>
      <c r="AQ80" s="115"/>
      <c r="AR80" s="115"/>
      <c r="AS80" s="562"/>
    </row>
    <row r="81" spans="1:45" ht="33" customHeight="1" thickBot="1">
      <c r="A81" s="528">
        <f t="shared" si="4"/>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58"/>
      <c r="S81" s="559"/>
      <c r="T81" s="560" t="str">
        <f>IFERROR(IF(R81="","",VLOOKUP(P81,【参考】数式用!$A$5:$H$34,MATCH(S81,【参考】数式用!$F$4:$H$4,0)+5,0)),"")</f>
        <v/>
      </c>
      <c r="U81" s="577" t="str">
        <f>IF(S81="特定加算Ⅰ",VLOOKUP(P81,【参考】数式用!$A$5:$I$28,9,FALSE),"-")</f>
        <v>-</v>
      </c>
      <c r="V81" s="104" t="s">
        <v>157</v>
      </c>
      <c r="W81" s="561"/>
      <c r="X81" s="146" t="s">
        <v>158</v>
      </c>
      <c r="Y81" s="561"/>
      <c r="Z81" s="312" t="s">
        <v>159</v>
      </c>
      <c r="AA81" s="561"/>
      <c r="AB81" s="146" t="s">
        <v>158</v>
      </c>
      <c r="AC81" s="561"/>
      <c r="AD81" s="146" t="s">
        <v>160</v>
      </c>
      <c r="AE81" s="540" t="s">
        <v>161</v>
      </c>
      <c r="AF81" s="541" t="str">
        <f t="shared" si="7"/>
        <v/>
      </c>
      <c r="AG81" s="542" t="s">
        <v>162</v>
      </c>
      <c r="AH81" s="543" t="str">
        <f t="shared" si="8"/>
        <v/>
      </c>
      <c r="AJ81" s="113" t="str">
        <f t="shared" si="9"/>
        <v>○</v>
      </c>
      <c r="AK81" s="115" t="str">
        <f t="shared" si="6"/>
        <v/>
      </c>
      <c r="AL81" s="115"/>
      <c r="AM81" s="115"/>
      <c r="AN81" s="115"/>
      <c r="AO81" s="115"/>
      <c r="AP81" s="115"/>
      <c r="AQ81" s="115"/>
      <c r="AR81" s="115"/>
      <c r="AS81" s="562"/>
    </row>
    <row r="82" spans="1:45" ht="33" customHeight="1" thickBot="1">
      <c r="A82" s="528">
        <f t="shared" si="4"/>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58"/>
      <c r="S82" s="559"/>
      <c r="T82" s="560" t="str">
        <f>IFERROR(IF(R82="","",VLOOKUP(P82,【参考】数式用!$A$5:$H$34,MATCH(S82,【参考】数式用!$F$4:$H$4,0)+5,0)),"")</f>
        <v/>
      </c>
      <c r="U82" s="577" t="str">
        <f>IF(S82="特定加算Ⅰ",VLOOKUP(P82,【参考】数式用!$A$5:$I$28,9,FALSE),"-")</f>
        <v>-</v>
      </c>
      <c r="V82" s="104" t="s">
        <v>157</v>
      </c>
      <c r="W82" s="561"/>
      <c r="X82" s="146" t="s">
        <v>158</v>
      </c>
      <c r="Y82" s="561"/>
      <c r="Z82" s="312" t="s">
        <v>159</v>
      </c>
      <c r="AA82" s="561"/>
      <c r="AB82" s="146" t="s">
        <v>158</v>
      </c>
      <c r="AC82" s="561"/>
      <c r="AD82" s="146" t="s">
        <v>160</v>
      </c>
      <c r="AE82" s="540" t="s">
        <v>161</v>
      </c>
      <c r="AF82" s="541" t="str">
        <f t="shared" si="7"/>
        <v/>
      </c>
      <c r="AG82" s="542" t="s">
        <v>162</v>
      </c>
      <c r="AH82" s="543" t="str">
        <f t="shared" si="8"/>
        <v/>
      </c>
      <c r="AJ82" s="113" t="str">
        <f t="shared" si="9"/>
        <v>○</v>
      </c>
      <c r="AK82" s="115" t="str">
        <f t="shared" si="6"/>
        <v/>
      </c>
      <c r="AL82" s="115"/>
      <c r="AM82" s="115"/>
      <c r="AN82" s="115"/>
      <c r="AO82" s="115"/>
      <c r="AP82" s="115"/>
      <c r="AQ82" s="115"/>
      <c r="AR82" s="115"/>
      <c r="AS82" s="562"/>
    </row>
    <row r="83" spans="1:45" ht="33" customHeight="1" thickBot="1">
      <c r="A83" s="528">
        <f t="shared" si="4"/>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58"/>
      <c r="S83" s="559"/>
      <c r="T83" s="560" t="str">
        <f>IFERROR(IF(R83="","",VLOOKUP(P83,【参考】数式用!$A$5:$H$34,MATCH(S83,【参考】数式用!$F$4:$H$4,0)+5,0)),"")</f>
        <v/>
      </c>
      <c r="U83" s="577" t="str">
        <f>IF(S83="特定加算Ⅰ",VLOOKUP(P83,【参考】数式用!$A$5:$I$28,9,FALSE),"-")</f>
        <v>-</v>
      </c>
      <c r="V83" s="104" t="s">
        <v>157</v>
      </c>
      <c r="W83" s="561"/>
      <c r="X83" s="146" t="s">
        <v>158</v>
      </c>
      <c r="Y83" s="561"/>
      <c r="Z83" s="312" t="s">
        <v>159</v>
      </c>
      <c r="AA83" s="561"/>
      <c r="AB83" s="146" t="s">
        <v>158</v>
      </c>
      <c r="AC83" s="561"/>
      <c r="AD83" s="146" t="s">
        <v>160</v>
      </c>
      <c r="AE83" s="540" t="s">
        <v>161</v>
      </c>
      <c r="AF83" s="541" t="str">
        <f t="shared" si="7"/>
        <v/>
      </c>
      <c r="AG83" s="542" t="s">
        <v>162</v>
      </c>
      <c r="AH83" s="543" t="str">
        <f t="shared" si="8"/>
        <v/>
      </c>
      <c r="AJ83" s="113" t="str">
        <f t="shared" si="9"/>
        <v>○</v>
      </c>
      <c r="AK83" s="115" t="str">
        <f t="shared" si="6"/>
        <v/>
      </c>
      <c r="AL83" s="115"/>
      <c r="AM83" s="115"/>
      <c r="AN83" s="115"/>
      <c r="AO83" s="115"/>
      <c r="AP83" s="115"/>
      <c r="AQ83" s="115"/>
      <c r="AR83" s="115"/>
      <c r="AS83" s="562"/>
    </row>
    <row r="84" spans="1:45" ht="33" customHeight="1" thickBot="1">
      <c r="A84" s="528">
        <f t="shared" si="4"/>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58"/>
      <c r="S84" s="559"/>
      <c r="T84" s="560" t="str">
        <f>IFERROR(IF(R84="","",VLOOKUP(P84,【参考】数式用!$A$5:$H$34,MATCH(S84,【参考】数式用!$F$4:$H$4,0)+5,0)),"")</f>
        <v/>
      </c>
      <c r="U84" s="577" t="str">
        <f>IF(S84="特定加算Ⅰ",VLOOKUP(P84,【参考】数式用!$A$5:$I$28,9,FALSE),"-")</f>
        <v>-</v>
      </c>
      <c r="V84" s="104" t="s">
        <v>157</v>
      </c>
      <c r="W84" s="561"/>
      <c r="X84" s="146" t="s">
        <v>158</v>
      </c>
      <c r="Y84" s="561"/>
      <c r="Z84" s="312" t="s">
        <v>159</v>
      </c>
      <c r="AA84" s="561"/>
      <c r="AB84" s="146" t="s">
        <v>158</v>
      </c>
      <c r="AC84" s="561"/>
      <c r="AD84" s="146" t="s">
        <v>160</v>
      </c>
      <c r="AE84" s="540" t="s">
        <v>161</v>
      </c>
      <c r="AF84" s="541" t="str">
        <f t="shared" si="7"/>
        <v/>
      </c>
      <c r="AG84" s="542" t="s">
        <v>162</v>
      </c>
      <c r="AH84" s="543" t="str">
        <f t="shared" si="8"/>
        <v/>
      </c>
      <c r="AJ84" s="113" t="str">
        <f t="shared" si="9"/>
        <v>○</v>
      </c>
      <c r="AK84" s="115" t="str">
        <f t="shared" si="6"/>
        <v/>
      </c>
      <c r="AL84" s="115"/>
      <c r="AM84" s="115"/>
      <c r="AN84" s="115"/>
      <c r="AO84" s="115"/>
      <c r="AP84" s="115"/>
      <c r="AQ84" s="115"/>
      <c r="AR84" s="115"/>
      <c r="AS84" s="562"/>
    </row>
    <row r="85" spans="1:45" ht="33" customHeight="1" thickBot="1">
      <c r="A85" s="528">
        <f t="shared" si="4"/>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58"/>
      <c r="S85" s="559"/>
      <c r="T85" s="560" t="str">
        <f>IFERROR(IF(R85="","",VLOOKUP(P85,【参考】数式用!$A$5:$H$34,MATCH(S85,【参考】数式用!$F$4:$H$4,0)+5,0)),"")</f>
        <v/>
      </c>
      <c r="U85" s="577" t="str">
        <f>IF(S85="特定加算Ⅰ",VLOOKUP(P85,【参考】数式用!$A$5:$I$28,9,FALSE),"-")</f>
        <v>-</v>
      </c>
      <c r="V85" s="104" t="s">
        <v>157</v>
      </c>
      <c r="W85" s="561"/>
      <c r="X85" s="146" t="s">
        <v>158</v>
      </c>
      <c r="Y85" s="561"/>
      <c r="Z85" s="312" t="s">
        <v>159</v>
      </c>
      <c r="AA85" s="561"/>
      <c r="AB85" s="146" t="s">
        <v>158</v>
      </c>
      <c r="AC85" s="561"/>
      <c r="AD85" s="146" t="s">
        <v>160</v>
      </c>
      <c r="AE85" s="540" t="s">
        <v>161</v>
      </c>
      <c r="AF85" s="541" t="str">
        <f t="shared" si="7"/>
        <v/>
      </c>
      <c r="AG85" s="542" t="s">
        <v>162</v>
      </c>
      <c r="AH85" s="543" t="str">
        <f t="shared" si="8"/>
        <v/>
      </c>
      <c r="AJ85" s="113" t="str">
        <f t="shared" si="9"/>
        <v>○</v>
      </c>
      <c r="AK85" s="115" t="str">
        <f t="shared" si="6"/>
        <v/>
      </c>
      <c r="AL85" s="115"/>
      <c r="AM85" s="115"/>
      <c r="AN85" s="115"/>
      <c r="AO85" s="115"/>
      <c r="AP85" s="115"/>
      <c r="AQ85" s="115"/>
      <c r="AR85" s="115"/>
      <c r="AS85" s="562"/>
    </row>
    <row r="86" spans="1:45" ht="33" customHeight="1" thickBot="1">
      <c r="A86" s="528">
        <f t="shared" si="4"/>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58"/>
      <c r="S86" s="559"/>
      <c r="T86" s="560" t="str">
        <f>IFERROR(IF(R86="","",VLOOKUP(P86,【参考】数式用!$A$5:$H$34,MATCH(S86,【参考】数式用!$F$4:$H$4,0)+5,0)),"")</f>
        <v/>
      </c>
      <c r="U86" s="577" t="str">
        <f>IF(S86="特定加算Ⅰ",VLOOKUP(P86,【参考】数式用!$A$5:$I$28,9,FALSE),"-")</f>
        <v>-</v>
      </c>
      <c r="V86" s="104" t="s">
        <v>157</v>
      </c>
      <c r="W86" s="561"/>
      <c r="X86" s="146" t="s">
        <v>158</v>
      </c>
      <c r="Y86" s="561"/>
      <c r="Z86" s="312" t="s">
        <v>159</v>
      </c>
      <c r="AA86" s="561"/>
      <c r="AB86" s="146" t="s">
        <v>158</v>
      </c>
      <c r="AC86" s="561"/>
      <c r="AD86" s="146" t="s">
        <v>160</v>
      </c>
      <c r="AE86" s="540" t="s">
        <v>161</v>
      </c>
      <c r="AF86" s="541" t="str">
        <f t="shared" si="7"/>
        <v/>
      </c>
      <c r="AG86" s="542" t="s">
        <v>162</v>
      </c>
      <c r="AH86" s="543" t="str">
        <f t="shared" si="8"/>
        <v/>
      </c>
      <c r="AJ86" s="113" t="str">
        <f t="shared" si="9"/>
        <v>○</v>
      </c>
      <c r="AK86" s="115" t="str">
        <f t="shared" si="6"/>
        <v/>
      </c>
      <c r="AL86" s="115"/>
      <c r="AM86" s="115"/>
      <c r="AN86" s="115"/>
      <c r="AO86" s="115"/>
      <c r="AP86" s="115"/>
      <c r="AQ86" s="115"/>
      <c r="AR86" s="115"/>
      <c r="AS86" s="562"/>
    </row>
    <row r="87" spans="1:45" ht="33" customHeight="1" thickBot="1">
      <c r="A87" s="528">
        <f t="shared" si="4"/>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58"/>
      <c r="S87" s="559"/>
      <c r="T87" s="560" t="str">
        <f>IFERROR(IF(R87="","",VLOOKUP(P87,【参考】数式用!$A$5:$H$34,MATCH(S87,【参考】数式用!$F$4:$H$4,0)+5,0)),"")</f>
        <v/>
      </c>
      <c r="U87" s="577" t="str">
        <f>IF(S87="特定加算Ⅰ",VLOOKUP(P87,【参考】数式用!$A$5:$I$28,9,FALSE),"-")</f>
        <v>-</v>
      </c>
      <c r="V87" s="104" t="s">
        <v>157</v>
      </c>
      <c r="W87" s="561"/>
      <c r="X87" s="146" t="s">
        <v>158</v>
      </c>
      <c r="Y87" s="561"/>
      <c r="Z87" s="312" t="s">
        <v>159</v>
      </c>
      <c r="AA87" s="561"/>
      <c r="AB87" s="146" t="s">
        <v>158</v>
      </c>
      <c r="AC87" s="561"/>
      <c r="AD87" s="146" t="s">
        <v>160</v>
      </c>
      <c r="AE87" s="540" t="s">
        <v>161</v>
      </c>
      <c r="AF87" s="541" t="str">
        <f t="shared" si="7"/>
        <v/>
      </c>
      <c r="AG87" s="542" t="s">
        <v>162</v>
      </c>
      <c r="AH87" s="543" t="str">
        <f t="shared" si="8"/>
        <v/>
      </c>
      <c r="AJ87" s="113" t="str">
        <f t="shared" si="9"/>
        <v>○</v>
      </c>
      <c r="AK87" s="115" t="str">
        <f t="shared" si="6"/>
        <v/>
      </c>
      <c r="AL87" s="115"/>
      <c r="AM87" s="115"/>
      <c r="AN87" s="115"/>
      <c r="AO87" s="115"/>
      <c r="AP87" s="115"/>
      <c r="AQ87" s="115"/>
      <c r="AR87" s="115"/>
      <c r="AS87" s="562"/>
    </row>
    <row r="88" spans="1:45" ht="33" customHeight="1" thickBot="1">
      <c r="A88" s="528">
        <f t="shared" si="4"/>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58"/>
      <c r="S88" s="559"/>
      <c r="T88" s="560" t="str">
        <f>IFERROR(IF(R88="","",VLOOKUP(P88,【参考】数式用!$A$5:$H$34,MATCH(S88,【参考】数式用!$F$4:$H$4,0)+5,0)),"")</f>
        <v/>
      </c>
      <c r="U88" s="577" t="str">
        <f>IF(S88="特定加算Ⅰ",VLOOKUP(P88,【参考】数式用!$A$5:$I$28,9,FALSE),"-")</f>
        <v>-</v>
      </c>
      <c r="V88" s="104" t="s">
        <v>157</v>
      </c>
      <c r="W88" s="561"/>
      <c r="X88" s="146" t="s">
        <v>158</v>
      </c>
      <c r="Y88" s="561"/>
      <c r="Z88" s="312" t="s">
        <v>159</v>
      </c>
      <c r="AA88" s="561"/>
      <c r="AB88" s="146" t="s">
        <v>158</v>
      </c>
      <c r="AC88" s="561"/>
      <c r="AD88" s="146" t="s">
        <v>160</v>
      </c>
      <c r="AE88" s="540" t="s">
        <v>161</v>
      </c>
      <c r="AF88" s="541" t="str">
        <f t="shared" si="7"/>
        <v/>
      </c>
      <c r="AG88" s="542" t="s">
        <v>162</v>
      </c>
      <c r="AH88" s="543" t="str">
        <f t="shared" si="8"/>
        <v/>
      </c>
      <c r="AJ88" s="113" t="str">
        <f t="shared" si="9"/>
        <v>○</v>
      </c>
      <c r="AK88" s="115" t="str">
        <f t="shared" si="6"/>
        <v/>
      </c>
      <c r="AL88" s="115"/>
      <c r="AM88" s="115"/>
      <c r="AN88" s="115"/>
      <c r="AO88" s="115"/>
      <c r="AP88" s="115"/>
      <c r="AQ88" s="115"/>
      <c r="AR88" s="115"/>
      <c r="AS88" s="562"/>
    </row>
    <row r="89" spans="1:45" ht="33" customHeight="1" thickBot="1">
      <c r="A89" s="528">
        <f t="shared" si="4"/>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58"/>
      <c r="S89" s="559"/>
      <c r="T89" s="560" t="str">
        <f>IFERROR(IF(R89="","",VLOOKUP(P89,【参考】数式用!$A$5:$H$34,MATCH(S89,【参考】数式用!$F$4:$H$4,0)+5,0)),"")</f>
        <v/>
      </c>
      <c r="U89" s="577" t="str">
        <f>IF(S89="特定加算Ⅰ",VLOOKUP(P89,【参考】数式用!$A$5:$I$28,9,FALSE),"-")</f>
        <v>-</v>
      </c>
      <c r="V89" s="104" t="s">
        <v>157</v>
      </c>
      <c r="W89" s="561"/>
      <c r="X89" s="146" t="s">
        <v>158</v>
      </c>
      <c r="Y89" s="561"/>
      <c r="Z89" s="312" t="s">
        <v>159</v>
      </c>
      <c r="AA89" s="561"/>
      <c r="AB89" s="146" t="s">
        <v>158</v>
      </c>
      <c r="AC89" s="561"/>
      <c r="AD89" s="146" t="s">
        <v>160</v>
      </c>
      <c r="AE89" s="540" t="s">
        <v>161</v>
      </c>
      <c r="AF89" s="541" t="str">
        <f t="shared" si="7"/>
        <v/>
      </c>
      <c r="AG89" s="542" t="s">
        <v>162</v>
      </c>
      <c r="AH89" s="543" t="str">
        <f t="shared" si="8"/>
        <v/>
      </c>
      <c r="AJ89" s="113" t="str">
        <f t="shared" si="9"/>
        <v>○</v>
      </c>
      <c r="AK89" s="115" t="str">
        <f t="shared" si="6"/>
        <v/>
      </c>
      <c r="AL89" s="115"/>
      <c r="AM89" s="115"/>
      <c r="AN89" s="115"/>
      <c r="AO89" s="115"/>
      <c r="AP89" s="115"/>
      <c r="AQ89" s="115"/>
      <c r="AR89" s="115"/>
      <c r="AS89" s="562"/>
    </row>
    <row r="90" spans="1:45" ht="33" customHeight="1" thickBot="1">
      <c r="A90" s="528">
        <f t="shared" si="4"/>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58"/>
      <c r="S90" s="559"/>
      <c r="T90" s="560" t="str">
        <f>IFERROR(IF(R90="","",VLOOKUP(P90,【参考】数式用!$A$5:$H$34,MATCH(S90,【参考】数式用!$F$4:$H$4,0)+5,0)),"")</f>
        <v/>
      </c>
      <c r="U90" s="577" t="str">
        <f>IF(S90="特定加算Ⅰ",VLOOKUP(P90,【参考】数式用!$A$5:$I$28,9,FALSE),"-")</f>
        <v>-</v>
      </c>
      <c r="V90" s="104" t="s">
        <v>157</v>
      </c>
      <c r="W90" s="561"/>
      <c r="X90" s="146" t="s">
        <v>158</v>
      </c>
      <c r="Y90" s="561"/>
      <c r="Z90" s="312" t="s">
        <v>159</v>
      </c>
      <c r="AA90" s="561"/>
      <c r="AB90" s="146" t="s">
        <v>158</v>
      </c>
      <c r="AC90" s="561"/>
      <c r="AD90" s="146" t="s">
        <v>160</v>
      </c>
      <c r="AE90" s="540" t="s">
        <v>161</v>
      </c>
      <c r="AF90" s="541" t="str">
        <f t="shared" si="7"/>
        <v/>
      </c>
      <c r="AG90" s="542" t="s">
        <v>162</v>
      </c>
      <c r="AH90" s="543" t="str">
        <f t="shared" si="8"/>
        <v/>
      </c>
      <c r="AJ90" s="113" t="str">
        <f t="shared" si="9"/>
        <v>○</v>
      </c>
      <c r="AK90" s="115" t="str">
        <f t="shared" si="6"/>
        <v/>
      </c>
      <c r="AL90" s="115"/>
      <c r="AM90" s="115"/>
      <c r="AN90" s="115"/>
      <c r="AO90" s="115"/>
      <c r="AP90" s="115"/>
      <c r="AQ90" s="115"/>
      <c r="AR90" s="115"/>
      <c r="AS90" s="562"/>
    </row>
    <row r="91" spans="1:45" ht="33" customHeight="1" thickBot="1">
      <c r="A91" s="528">
        <f t="shared" si="4"/>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58"/>
      <c r="S91" s="559"/>
      <c r="T91" s="560" t="str">
        <f>IFERROR(IF(R91="","",VLOOKUP(P91,【参考】数式用!$A$5:$H$34,MATCH(S91,【参考】数式用!$F$4:$H$4,0)+5,0)),"")</f>
        <v/>
      </c>
      <c r="U91" s="577" t="str">
        <f>IF(S91="特定加算Ⅰ",VLOOKUP(P91,【参考】数式用!$A$5:$I$28,9,FALSE),"-")</f>
        <v>-</v>
      </c>
      <c r="V91" s="104" t="s">
        <v>157</v>
      </c>
      <c r="W91" s="561"/>
      <c r="X91" s="146" t="s">
        <v>158</v>
      </c>
      <c r="Y91" s="561"/>
      <c r="Z91" s="312" t="s">
        <v>159</v>
      </c>
      <c r="AA91" s="561"/>
      <c r="AB91" s="146" t="s">
        <v>158</v>
      </c>
      <c r="AC91" s="561"/>
      <c r="AD91" s="146" t="s">
        <v>160</v>
      </c>
      <c r="AE91" s="540" t="s">
        <v>161</v>
      </c>
      <c r="AF91" s="541" t="str">
        <f t="shared" si="7"/>
        <v/>
      </c>
      <c r="AG91" s="542" t="s">
        <v>162</v>
      </c>
      <c r="AH91" s="543" t="str">
        <f t="shared" si="8"/>
        <v/>
      </c>
      <c r="AJ91" s="113" t="str">
        <f t="shared" si="9"/>
        <v>○</v>
      </c>
      <c r="AK91" s="115" t="str">
        <f t="shared" si="6"/>
        <v/>
      </c>
      <c r="AL91" s="115"/>
      <c r="AM91" s="115"/>
      <c r="AN91" s="115"/>
      <c r="AO91" s="115"/>
      <c r="AP91" s="115"/>
      <c r="AQ91" s="115"/>
      <c r="AR91" s="115"/>
      <c r="AS91" s="562"/>
    </row>
    <row r="92" spans="1:45" ht="33" customHeight="1" thickBot="1">
      <c r="A92" s="528">
        <f t="shared" si="4"/>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58"/>
      <c r="S92" s="559"/>
      <c r="T92" s="560" t="str">
        <f>IFERROR(IF(R92="","",VLOOKUP(P92,【参考】数式用!$A$5:$H$34,MATCH(S92,【参考】数式用!$F$4:$H$4,0)+5,0)),"")</f>
        <v/>
      </c>
      <c r="U92" s="577" t="str">
        <f>IF(S92="特定加算Ⅰ",VLOOKUP(P92,【参考】数式用!$A$5:$I$28,9,FALSE),"-")</f>
        <v>-</v>
      </c>
      <c r="V92" s="104" t="s">
        <v>157</v>
      </c>
      <c r="W92" s="561"/>
      <c r="X92" s="146" t="s">
        <v>158</v>
      </c>
      <c r="Y92" s="561"/>
      <c r="Z92" s="312" t="s">
        <v>159</v>
      </c>
      <c r="AA92" s="561"/>
      <c r="AB92" s="146" t="s">
        <v>158</v>
      </c>
      <c r="AC92" s="561"/>
      <c r="AD92" s="146" t="s">
        <v>160</v>
      </c>
      <c r="AE92" s="540" t="s">
        <v>161</v>
      </c>
      <c r="AF92" s="541" t="str">
        <f t="shared" si="7"/>
        <v/>
      </c>
      <c r="AG92" s="542" t="s">
        <v>162</v>
      </c>
      <c r="AH92" s="543" t="str">
        <f t="shared" si="8"/>
        <v/>
      </c>
      <c r="AJ92" s="113" t="str">
        <f t="shared" si="9"/>
        <v>○</v>
      </c>
      <c r="AK92" s="115" t="str">
        <f t="shared" si="6"/>
        <v/>
      </c>
      <c r="AL92" s="115"/>
      <c r="AM92" s="115"/>
      <c r="AN92" s="115"/>
      <c r="AO92" s="115"/>
      <c r="AP92" s="115"/>
      <c r="AQ92" s="115"/>
      <c r="AR92" s="115"/>
      <c r="AS92" s="562"/>
    </row>
    <row r="93" spans="1:45" ht="33" customHeight="1" thickBot="1">
      <c r="A93" s="528">
        <f t="shared" si="4"/>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58"/>
      <c r="S93" s="559"/>
      <c r="T93" s="560" t="str">
        <f>IFERROR(IF(R93="","",VLOOKUP(P93,【参考】数式用!$A$5:$H$34,MATCH(S93,【参考】数式用!$F$4:$H$4,0)+5,0)),"")</f>
        <v/>
      </c>
      <c r="U93" s="577" t="str">
        <f>IF(S93="特定加算Ⅰ",VLOOKUP(P93,【参考】数式用!$A$5:$I$28,9,FALSE),"-")</f>
        <v>-</v>
      </c>
      <c r="V93" s="104" t="s">
        <v>157</v>
      </c>
      <c r="W93" s="561"/>
      <c r="X93" s="146" t="s">
        <v>158</v>
      </c>
      <c r="Y93" s="561"/>
      <c r="Z93" s="312" t="s">
        <v>159</v>
      </c>
      <c r="AA93" s="561"/>
      <c r="AB93" s="146" t="s">
        <v>158</v>
      </c>
      <c r="AC93" s="561"/>
      <c r="AD93" s="146" t="s">
        <v>160</v>
      </c>
      <c r="AE93" s="540" t="s">
        <v>161</v>
      </c>
      <c r="AF93" s="541" t="str">
        <f t="shared" si="7"/>
        <v/>
      </c>
      <c r="AG93" s="542" t="s">
        <v>162</v>
      </c>
      <c r="AH93" s="543" t="str">
        <f t="shared" si="8"/>
        <v/>
      </c>
      <c r="AJ93" s="113" t="str">
        <f t="shared" si="9"/>
        <v>○</v>
      </c>
      <c r="AK93" s="115" t="str">
        <f t="shared" si="6"/>
        <v/>
      </c>
      <c r="AL93" s="115"/>
      <c r="AM93" s="115"/>
      <c r="AN93" s="115"/>
      <c r="AO93" s="115"/>
      <c r="AP93" s="115"/>
      <c r="AQ93" s="115"/>
      <c r="AR93" s="115"/>
      <c r="AS93" s="562"/>
    </row>
    <row r="94" spans="1:45" ht="33" customHeight="1" thickBot="1">
      <c r="A94" s="528">
        <f t="shared" si="4"/>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58"/>
      <c r="S94" s="559"/>
      <c r="T94" s="560" t="str">
        <f>IFERROR(IF(R94="","",VLOOKUP(P94,【参考】数式用!$A$5:$H$34,MATCH(S94,【参考】数式用!$F$4:$H$4,0)+5,0)),"")</f>
        <v/>
      </c>
      <c r="U94" s="577" t="str">
        <f>IF(S94="特定加算Ⅰ",VLOOKUP(P94,【参考】数式用!$A$5:$I$28,9,FALSE),"-")</f>
        <v>-</v>
      </c>
      <c r="V94" s="104" t="s">
        <v>157</v>
      </c>
      <c r="W94" s="561"/>
      <c r="X94" s="146" t="s">
        <v>158</v>
      </c>
      <c r="Y94" s="561"/>
      <c r="Z94" s="312" t="s">
        <v>159</v>
      </c>
      <c r="AA94" s="561"/>
      <c r="AB94" s="146" t="s">
        <v>158</v>
      </c>
      <c r="AC94" s="561"/>
      <c r="AD94" s="146" t="s">
        <v>160</v>
      </c>
      <c r="AE94" s="540" t="s">
        <v>161</v>
      </c>
      <c r="AF94" s="541" t="str">
        <f t="shared" si="7"/>
        <v/>
      </c>
      <c r="AG94" s="542" t="s">
        <v>162</v>
      </c>
      <c r="AH94" s="543" t="str">
        <f t="shared" si="8"/>
        <v/>
      </c>
      <c r="AJ94" s="113" t="str">
        <f t="shared" si="9"/>
        <v>○</v>
      </c>
      <c r="AK94" s="115" t="str">
        <f t="shared" si="6"/>
        <v/>
      </c>
      <c r="AL94" s="115"/>
      <c r="AM94" s="115"/>
      <c r="AN94" s="115"/>
      <c r="AO94" s="115"/>
      <c r="AP94" s="115"/>
      <c r="AQ94" s="115"/>
      <c r="AR94" s="115"/>
      <c r="AS94" s="562"/>
    </row>
    <row r="95" spans="1:45" ht="33" customHeight="1" thickBot="1">
      <c r="A95" s="528">
        <f t="shared" si="4"/>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58"/>
      <c r="S95" s="559"/>
      <c r="T95" s="560" t="str">
        <f>IFERROR(IF(R95="","",VLOOKUP(P95,【参考】数式用!$A$5:$H$34,MATCH(S95,【参考】数式用!$F$4:$H$4,0)+5,0)),"")</f>
        <v/>
      </c>
      <c r="U95" s="577" t="str">
        <f>IF(S95="特定加算Ⅰ",VLOOKUP(P95,【参考】数式用!$A$5:$I$28,9,FALSE),"-")</f>
        <v>-</v>
      </c>
      <c r="V95" s="104" t="s">
        <v>157</v>
      </c>
      <c r="W95" s="561"/>
      <c r="X95" s="146" t="s">
        <v>158</v>
      </c>
      <c r="Y95" s="561"/>
      <c r="Z95" s="312" t="s">
        <v>159</v>
      </c>
      <c r="AA95" s="561"/>
      <c r="AB95" s="146" t="s">
        <v>158</v>
      </c>
      <c r="AC95" s="561"/>
      <c r="AD95" s="146" t="s">
        <v>160</v>
      </c>
      <c r="AE95" s="540" t="s">
        <v>161</v>
      </c>
      <c r="AF95" s="541" t="str">
        <f t="shared" si="7"/>
        <v/>
      </c>
      <c r="AG95" s="542" t="s">
        <v>162</v>
      </c>
      <c r="AH95" s="543" t="str">
        <f t="shared" si="8"/>
        <v/>
      </c>
      <c r="AJ95" s="113" t="str">
        <f t="shared" si="9"/>
        <v>○</v>
      </c>
      <c r="AK95" s="115" t="str">
        <f t="shared" si="6"/>
        <v/>
      </c>
      <c r="AL95" s="115"/>
      <c r="AM95" s="115"/>
      <c r="AN95" s="115"/>
      <c r="AO95" s="115"/>
      <c r="AP95" s="115"/>
      <c r="AQ95" s="115"/>
      <c r="AR95" s="115"/>
      <c r="AS95" s="562"/>
    </row>
    <row r="96" spans="1:45" ht="33" customHeight="1" thickBot="1">
      <c r="A96" s="528">
        <f t="shared" si="4"/>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58"/>
      <c r="S96" s="559"/>
      <c r="T96" s="560" t="str">
        <f>IFERROR(IF(R96="","",VLOOKUP(P96,【参考】数式用!$A$5:$H$34,MATCH(S96,【参考】数式用!$F$4:$H$4,0)+5,0)),"")</f>
        <v/>
      </c>
      <c r="U96" s="577" t="str">
        <f>IF(S96="特定加算Ⅰ",VLOOKUP(P96,【参考】数式用!$A$5:$I$28,9,FALSE),"-")</f>
        <v>-</v>
      </c>
      <c r="V96" s="104" t="s">
        <v>157</v>
      </c>
      <c r="W96" s="561"/>
      <c r="X96" s="146" t="s">
        <v>158</v>
      </c>
      <c r="Y96" s="561"/>
      <c r="Z96" s="312" t="s">
        <v>159</v>
      </c>
      <c r="AA96" s="561"/>
      <c r="AB96" s="146" t="s">
        <v>158</v>
      </c>
      <c r="AC96" s="561"/>
      <c r="AD96" s="146" t="s">
        <v>160</v>
      </c>
      <c r="AE96" s="540" t="s">
        <v>161</v>
      </c>
      <c r="AF96" s="541" t="str">
        <f t="shared" si="7"/>
        <v/>
      </c>
      <c r="AG96" s="542" t="s">
        <v>162</v>
      </c>
      <c r="AH96" s="543" t="str">
        <f t="shared" si="8"/>
        <v/>
      </c>
      <c r="AJ96" s="113" t="str">
        <f t="shared" si="9"/>
        <v>○</v>
      </c>
      <c r="AK96" s="115" t="str">
        <f t="shared" si="6"/>
        <v/>
      </c>
      <c r="AL96" s="115"/>
      <c r="AM96" s="115"/>
      <c r="AN96" s="115"/>
      <c r="AO96" s="115"/>
      <c r="AP96" s="115"/>
      <c r="AQ96" s="115"/>
      <c r="AR96" s="115"/>
      <c r="AS96" s="562"/>
    </row>
    <row r="97" spans="1:45" ht="33" customHeight="1" thickBot="1">
      <c r="A97" s="528">
        <f t="shared" si="4"/>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58"/>
      <c r="S97" s="559"/>
      <c r="T97" s="560" t="str">
        <f>IFERROR(IF(R97="","",VLOOKUP(P97,【参考】数式用!$A$5:$H$34,MATCH(S97,【参考】数式用!$F$4:$H$4,0)+5,0)),"")</f>
        <v/>
      </c>
      <c r="U97" s="577" t="str">
        <f>IF(S97="特定加算Ⅰ",VLOOKUP(P97,【参考】数式用!$A$5:$I$28,9,FALSE),"-")</f>
        <v>-</v>
      </c>
      <c r="V97" s="104" t="s">
        <v>157</v>
      </c>
      <c r="W97" s="561"/>
      <c r="X97" s="146" t="s">
        <v>158</v>
      </c>
      <c r="Y97" s="561"/>
      <c r="Z97" s="312" t="s">
        <v>159</v>
      </c>
      <c r="AA97" s="561"/>
      <c r="AB97" s="146" t="s">
        <v>158</v>
      </c>
      <c r="AC97" s="561"/>
      <c r="AD97" s="146" t="s">
        <v>160</v>
      </c>
      <c r="AE97" s="540" t="s">
        <v>161</v>
      </c>
      <c r="AF97" s="541" t="str">
        <f t="shared" si="7"/>
        <v/>
      </c>
      <c r="AG97" s="542" t="s">
        <v>162</v>
      </c>
      <c r="AH97" s="543" t="str">
        <f t="shared" si="8"/>
        <v/>
      </c>
      <c r="AJ97" s="113" t="str">
        <f t="shared" si="9"/>
        <v>○</v>
      </c>
      <c r="AK97" s="115" t="str">
        <f t="shared" si="6"/>
        <v/>
      </c>
      <c r="AL97" s="115"/>
      <c r="AM97" s="115"/>
      <c r="AN97" s="115"/>
      <c r="AO97" s="115"/>
      <c r="AP97" s="115"/>
      <c r="AQ97" s="115"/>
      <c r="AR97" s="115"/>
      <c r="AS97" s="562"/>
    </row>
    <row r="98" spans="1:45" ht="33" customHeight="1" thickBot="1">
      <c r="A98" s="528">
        <f t="shared" si="4"/>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58"/>
      <c r="S98" s="559"/>
      <c r="T98" s="560" t="str">
        <f>IFERROR(IF(R98="","",VLOOKUP(P98,【参考】数式用!$A$5:$H$34,MATCH(S98,【参考】数式用!$F$4:$H$4,0)+5,0)),"")</f>
        <v/>
      </c>
      <c r="U98" s="577" t="str">
        <f>IF(S98="特定加算Ⅰ",VLOOKUP(P98,【参考】数式用!$A$5:$I$28,9,FALSE),"-")</f>
        <v>-</v>
      </c>
      <c r="V98" s="104" t="s">
        <v>157</v>
      </c>
      <c r="W98" s="561"/>
      <c r="X98" s="146" t="s">
        <v>158</v>
      </c>
      <c r="Y98" s="561"/>
      <c r="Z98" s="312" t="s">
        <v>159</v>
      </c>
      <c r="AA98" s="561"/>
      <c r="AB98" s="146" t="s">
        <v>158</v>
      </c>
      <c r="AC98" s="561"/>
      <c r="AD98" s="146" t="s">
        <v>160</v>
      </c>
      <c r="AE98" s="540" t="s">
        <v>161</v>
      </c>
      <c r="AF98" s="541" t="str">
        <f t="shared" si="7"/>
        <v/>
      </c>
      <c r="AG98" s="542" t="s">
        <v>162</v>
      </c>
      <c r="AH98" s="543" t="str">
        <f t="shared" si="8"/>
        <v/>
      </c>
      <c r="AJ98" s="113" t="str">
        <f t="shared" si="9"/>
        <v>○</v>
      </c>
      <c r="AK98" s="115" t="str">
        <f t="shared" si="6"/>
        <v/>
      </c>
      <c r="AL98" s="115"/>
      <c r="AM98" s="115"/>
      <c r="AN98" s="115"/>
      <c r="AO98" s="115"/>
      <c r="AP98" s="115"/>
      <c r="AQ98" s="115"/>
      <c r="AR98" s="115"/>
      <c r="AS98" s="562"/>
    </row>
    <row r="99" spans="1:45" ht="33" customHeight="1" thickBot="1">
      <c r="A99" s="528">
        <f t="shared" si="4"/>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58"/>
      <c r="S99" s="559"/>
      <c r="T99" s="560" t="str">
        <f>IFERROR(IF(R99="","",VLOOKUP(P99,【参考】数式用!$A$5:$H$34,MATCH(S99,【参考】数式用!$F$4:$H$4,0)+5,0)),"")</f>
        <v/>
      </c>
      <c r="U99" s="577" t="str">
        <f>IF(S99="特定加算Ⅰ",VLOOKUP(P99,【参考】数式用!$A$5:$I$28,9,FALSE),"-")</f>
        <v>-</v>
      </c>
      <c r="V99" s="104" t="s">
        <v>157</v>
      </c>
      <c r="W99" s="561"/>
      <c r="X99" s="146" t="s">
        <v>158</v>
      </c>
      <c r="Y99" s="561"/>
      <c r="Z99" s="312" t="s">
        <v>159</v>
      </c>
      <c r="AA99" s="561"/>
      <c r="AB99" s="146" t="s">
        <v>158</v>
      </c>
      <c r="AC99" s="561"/>
      <c r="AD99" s="146" t="s">
        <v>160</v>
      </c>
      <c r="AE99" s="540" t="s">
        <v>161</v>
      </c>
      <c r="AF99" s="541" t="str">
        <f t="shared" si="7"/>
        <v/>
      </c>
      <c r="AG99" s="542" t="s">
        <v>162</v>
      </c>
      <c r="AH99" s="543" t="str">
        <f t="shared" si="8"/>
        <v/>
      </c>
      <c r="AJ99" s="113" t="str">
        <f t="shared" si="9"/>
        <v>○</v>
      </c>
      <c r="AK99" s="115" t="str">
        <f t="shared" si="6"/>
        <v/>
      </c>
      <c r="AL99" s="115"/>
      <c r="AM99" s="115"/>
      <c r="AN99" s="115"/>
      <c r="AO99" s="115"/>
      <c r="AP99" s="115"/>
      <c r="AQ99" s="115"/>
      <c r="AR99" s="115"/>
      <c r="AS99" s="562"/>
    </row>
    <row r="100" spans="1:45" ht="33" customHeight="1" thickBot="1">
      <c r="A100" s="528">
        <f t="shared" si="4"/>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58"/>
      <c r="S100" s="559"/>
      <c r="T100" s="560" t="str">
        <f>IFERROR(IF(R100="","",VLOOKUP(P100,【参考】数式用!$A$5:$H$34,MATCH(S100,【参考】数式用!$F$4:$H$4,0)+5,0)),"")</f>
        <v/>
      </c>
      <c r="U100" s="577" t="str">
        <f>IF(S100="特定加算Ⅰ",VLOOKUP(P100,【参考】数式用!$A$5:$I$28,9,FALSE),"-")</f>
        <v>-</v>
      </c>
      <c r="V100" s="104" t="s">
        <v>157</v>
      </c>
      <c r="W100" s="561"/>
      <c r="X100" s="146" t="s">
        <v>158</v>
      </c>
      <c r="Y100" s="561"/>
      <c r="Z100" s="312" t="s">
        <v>159</v>
      </c>
      <c r="AA100" s="561"/>
      <c r="AB100" s="146" t="s">
        <v>158</v>
      </c>
      <c r="AC100" s="561"/>
      <c r="AD100" s="146" t="s">
        <v>160</v>
      </c>
      <c r="AE100" s="540" t="s">
        <v>161</v>
      </c>
      <c r="AF100" s="541" t="str">
        <f t="shared" si="7"/>
        <v/>
      </c>
      <c r="AG100" s="542" t="s">
        <v>162</v>
      </c>
      <c r="AH100" s="543" t="str">
        <f t="shared" si="8"/>
        <v/>
      </c>
      <c r="AJ100" s="113" t="str">
        <f t="shared" si="9"/>
        <v>○</v>
      </c>
      <c r="AK100" s="115" t="str">
        <f t="shared" si="6"/>
        <v/>
      </c>
      <c r="AL100" s="115"/>
      <c r="AM100" s="115"/>
      <c r="AN100" s="115"/>
      <c r="AO100" s="115"/>
      <c r="AP100" s="115"/>
      <c r="AQ100" s="115"/>
      <c r="AR100" s="115"/>
      <c r="AS100" s="562"/>
    </row>
    <row r="101" spans="1:45" ht="33" customHeight="1" thickBot="1">
      <c r="A101" s="528">
        <f t="shared" si="4"/>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58"/>
      <c r="S101" s="559"/>
      <c r="T101" s="560" t="str">
        <f>IFERROR(IF(R101="","",VLOOKUP(P101,【参考】数式用!$A$5:$H$34,MATCH(S101,【参考】数式用!$F$4:$H$4,0)+5,0)),"")</f>
        <v/>
      </c>
      <c r="U101" s="577" t="str">
        <f>IF(S101="特定加算Ⅰ",VLOOKUP(P101,【参考】数式用!$A$5:$I$28,9,FALSE),"-")</f>
        <v>-</v>
      </c>
      <c r="V101" s="104" t="s">
        <v>157</v>
      </c>
      <c r="W101" s="561"/>
      <c r="X101" s="146" t="s">
        <v>158</v>
      </c>
      <c r="Y101" s="561"/>
      <c r="Z101" s="312" t="s">
        <v>159</v>
      </c>
      <c r="AA101" s="561"/>
      <c r="AB101" s="146" t="s">
        <v>158</v>
      </c>
      <c r="AC101" s="561"/>
      <c r="AD101" s="146" t="s">
        <v>160</v>
      </c>
      <c r="AE101" s="540" t="s">
        <v>161</v>
      </c>
      <c r="AF101" s="541" t="str">
        <f t="shared" si="7"/>
        <v/>
      </c>
      <c r="AG101" s="542" t="s">
        <v>162</v>
      </c>
      <c r="AH101" s="543" t="str">
        <f t="shared" si="8"/>
        <v/>
      </c>
      <c r="AJ101" s="113" t="str">
        <f t="shared" si="9"/>
        <v>○</v>
      </c>
      <c r="AK101" s="115" t="str">
        <f t="shared" si="6"/>
        <v/>
      </c>
      <c r="AL101" s="115"/>
      <c r="AM101" s="115"/>
      <c r="AN101" s="115"/>
      <c r="AO101" s="115"/>
      <c r="AP101" s="115"/>
      <c r="AQ101" s="115"/>
      <c r="AR101" s="115"/>
      <c r="AS101" s="562"/>
    </row>
    <row r="102" spans="1:45" ht="33" customHeight="1" thickBot="1">
      <c r="A102" s="528">
        <f t="shared" si="4"/>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58"/>
      <c r="S102" s="559"/>
      <c r="T102" s="560" t="str">
        <f>IFERROR(IF(R102="","",VLOOKUP(P102,【参考】数式用!$A$5:$H$34,MATCH(S102,【参考】数式用!$F$4:$H$4,0)+5,0)),"")</f>
        <v/>
      </c>
      <c r="U102" s="577" t="str">
        <f>IF(S102="特定加算Ⅰ",VLOOKUP(P102,【参考】数式用!$A$5:$I$28,9,FALSE),"-")</f>
        <v>-</v>
      </c>
      <c r="V102" s="104" t="s">
        <v>157</v>
      </c>
      <c r="W102" s="561"/>
      <c r="X102" s="146" t="s">
        <v>158</v>
      </c>
      <c r="Y102" s="561"/>
      <c r="Z102" s="312" t="s">
        <v>159</v>
      </c>
      <c r="AA102" s="561"/>
      <c r="AB102" s="146" t="s">
        <v>158</v>
      </c>
      <c r="AC102" s="561"/>
      <c r="AD102" s="146" t="s">
        <v>160</v>
      </c>
      <c r="AE102" s="540" t="s">
        <v>161</v>
      </c>
      <c r="AF102" s="541" t="str">
        <f t="shared" si="7"/>
        <v/>
      </c>
      <c r="AG102" s="542" t="s">
        <v>162</v>
      </c>
      <c r="AH102" s="543" t="str">
        <f t="shared" si="8"/>
        <v/>
      </c>
      <c r="AJ102" s="113" t="str">
        <f t="shared" si="9"/>
        <v>○</v>
      </c>
      <c r="AK102" s="115" t="str">
        <f t="shared" si="6"/>
        <v/>
      </c>
      <c r="AL102" s="115"/>
      <c r="AM102" s="115"/>
      <c r="AN102" s="115"/>
      <c r="AO102" s="115"/>
      <c r="AP102" s="115"/>
      <c r="AQ102" s="115"/>
      <c r="AR102" s="115"/>
      <c r="AS102" s="562"/>
    </row>
    <row r="103" spans="1:45" ht="33" customHeight="1" thickBot="1">
      <c r="A103" s="528">
        <f t="shared" si="4"/>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58"/>
      <c r="S103" s="559"/>
      <c r="T103" s="560" t="str">
        <f>IFERROR(IF(R103="","",VLOOKUP(P103,【参考】数式用!$A$5:$H$34,MATCH(S103,【参考】数式用!$F$4:$H$4,0)+5,0)),"")</f>
        <v/>
      </c>
      <c r="U103" s="577" t="str">
        <f>IF(S103="特定加算Ⅰ",VLOOKUP(P103,【参考】数式用!$A$5:$I$28,9,FALSE),"-")</f>
        <v>-</v>
      </c>
      <c r="V103" s="104" t="s">
        <v>157</v>
      </c>
      <c r="W103" s="561"/>
      <c r="X103" s="146" t="s">
        <v>158</v>
      </c>
      <c r="Y103" s="561"/>
      <c r="Z103" s="312" t="s">
        <v>159</v>
      </c>
      <c r="AA103" s="561"/>
      <c r="AB103" s="146" t="s">
        <v>158</v>
      </c>
      <c r="AC103" s="561"/>
      <c r="AD103" s="146" t="s">
        <v>160</v>
      </c>
      <c r="AE103" s="540" t="s">
        <v>161</v>
      </c>
      <c r="AF103" s="541" t="str">
        <f t="shared" si="7"/>
        <v/>
      </c>
      <c r="AG103" s="542" t="s">
        <v>162</v>
      </c>
      <c r="AH103" s="543" t="str">
        <f t="shared" si="8"/>
        <v/>
      </c>
      <c r="AJ103" s="113" t="str">
        <f t="shared" si="9"/>
        <v>○</v>
      </c>
      <c r="AK103" s="115" t="str">
        <f t="shared" si="6"/>
        <v/>
      </c>
      <c r="AL103" s="115"/>
      <c r="AM103" s="115"/>
      <c r="AN103" s="115"/>
      <c r="AO103" s="115"/>
      <c r="AP103" s="115"/>
      <c r="AQ103" s="115"/>
      <c r="AR103" s="115"/>
      <c r="AS103" s="562"/>
    </row>
    <row r="104" spans="1:45" ht="33" customHeight="1" thickBot="1">
      <c r="A104" s="528">
        <f t="shared" si="4"/>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58"/>
      <c r="S104" s="559"/>
      <c r="T104" s="560" t="str">
        <f>IFERROR(IF(R104="","",VLOOKUP(P104,【参考】数式用!$A$5:$H$34,MATCH(S104,【参考】数式用!$F$4:$H$4,0)+5,0)),"")</f>
        <v/>
      </c>
      <c r="U104" s="577" t="str">
        <f>IF(S104="特定加算Ⅰ",VLOOKUP(P104,【参考】数式用!$A$5:$I$28,9,FALSE),"-")</f>
        <v>-</v>
      </c>
      <c r="V104" s="104" t="s">
        <v>157</v>
      </c>
      <c r="W104" s="561"/>
      <c r="X104" s="146" t="s">
        <v>158</v>
      </c>
      <c r="Y104" s="561"/>
      <c r="Z104" s="312" t="s">
        <v>159</v>
      </c>
      <c r="AA104" s="561"/>
      <c r="AB104" s="146" t="s">
        <v>158</v>
      </c>
      <c r="AC104" s="561"/>
      <c r="AD104" s="146" t="s">
        <v>160</v>
      </c>
      <c r="AE104" s="540" t="s">
        <v>161</v>
      </c>
      <c r="AF104" s="541" t="str">
        <f t="shared" si="7"/>
        <v/>
      </c>
      <c r="AG104" s="542" t="s">
        <v>162</v>
      </c>
      <c r="AH104" s="543" t="str">
        <f t="shared" si="8"/>
        <v/>
      </c>
      <c r="AJ104" s="113" t="str">
        <f t="shared" si="9"/>
        <v>○</v>
      </c>
      <c r="AK104" s="115" t="str">
        <f t="shared" si="6"/>
        <v/>
      </c>
      <c r="AL104" s="115"/>
      <c r="AM104" s="115"/>
      <c r="AN104" s="115"/>
      <c r="AO104" s="115"/>
      <c r="AP104" s="115"/>
      <c r="AQ104" s="115"/>
      <c r="AR104" s="115"/>
      <c r="AS104" s="562"/>
    </row>
    <row r="105" spans="1:45" ht="33" customHeight="1" thickBot="1">
      <c r="A105" s="528">
        <f t="shared" si="4"/>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58"/>
      <c r="S105" s="559"/>
      <c r="T105" s="560" t="str">
        <f>IFERROR(IF(R105="","",VLOOKUP(P105,【参考】数式用!$A$5:$H$34,MATCH(S105,【参考】数式用!$F$4:$H$4,0)+5,0)),"")</f>
        <v/>
      </c>
      <c r="U105" s="577" t="str">
        <f>IF(S105="特定加算Ⅰ",VLOOKUP(P105,【参考】数式用!$A$5:$I$28,9,FALSE),"-")</f>
        <v>-</v>
      </c>
      <c r="V105" s="104" t="s">
        <v>157</v>
      </c>
      <c r="W105" s="561"/>
      <c r="X105" s="146" t="s">
        <v>158</v>
      </c>
      <c r="Y105" s="561"/>
      <c r="Z105" s="312" t="s">
        <v>159</v>
      </c>
      <c r="AA105" s="561"/>
      <c r="AB105" s="146" t="s">
        <v>158</v>
      </c>
      <c r="AC105" s="561"/>
      <c r="AD105" s="146" t="s">
        <v>160</v>
      </c>
      <c r="AE105" s="540" t="s">
        <v>161</v>
      </c>
      <c r="AF105" s="541" t="str">
        <f t="shared" si="7"/>
        <v/>
      </c>
      <c r="AG105" s="542" t="s">
        <v>162</v>
      </c>
      <c r="AH105" s="543" t="str">
        <f t="shared" si="8"/>
        <v/>
      </c>
      <c r="AJ105" s="113" t="str">
        <f t="shared" si="9"/>
        <v>○</v>
      </c>
      <c r="AK105" s="115" t="str">
        <f t="shared" si="6"/>
        <v/>
      </c>
      <c r="AL105" s="115"/>
      <c r="AM105" s="115"/>
      <c r="AN105" s="115"/>
      <c r="AO105" s="115"/>
      <c r="AP105" s="115"/>
      <c r="AQ105" s="115"/>
      <c r="AR105" s="115"/>
      <c r="AS105" s="562"/>
    </row>
    <row r="106" spans="1:45" ht="33" customHeight="1" thickBot="1">
      <c r="A106" s="528">
        <f t="shared" si="4"/>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58"/>
      <c r="S106" s="559"/>
      <c r="T106" s="560" t="str">
        <f>IFERROR(IF(R106="","",VLOOKUP(P106,【参考】数式用!$A$5:$H$34,MATCH(S106,【参考】数式用!$F$4:$H$4,0)+5,0)),"")</f>
        <v/>
      </c>
      <c r="U106" s="577" t="str">
        <f>IF(S106="特定加算Ⅰ",VLOOKUP(P106,【参考】数式用!$A$5:$I$28,9,FALSE),"-")</f>
        <v>-</v>
      </c>
      <c r="V106" s="104" t="s">
        <v>157</v>
      </c>
      <c r="W106" s="561"/>
      <c r="X106" s="146" t="s">
        <v>158</v>
      </c>
      <c r="Y106" s="561"/>
      <c r="Z106" s="312" t="s">
        <v>159</v>
      </c>
      <c r="AA106" s="561"/>
      <c r="AB106" s="146" t="s">
        <v>158</v>
      </c>
      <c r="AC106" s="561"/>
      <c r="AD106" s="146" t="s">
        <v>160</v>
      </c>
      <c r="AE106" s="540" t="s">
        <v>161</v>
      </c>
      <c r="AF106" s="541" t="str">
        <f t="shared" si="7"/>
        <v/>
      </c>
      <c r="AG106" s="542" t="s">
        <v>162</v>
      </c>
      <c r="AH106" s="543" t="str">
        <f t="shared" si="8"/>
        <v/>
      </c>
      <c r="AJ106" s="113" t="str">
        <f t="shared" si="9"/>
        <v>○</v>
      </c>
      <c r="AK106" s="115" t="str">
        <f t="shared" si="6"/>
        <v/>
      </c>
      <c r="AL106" s="115"/>
      <c r="AM106" s="115"/>
      <c r="AN106" s="115"/>
      <c r="AO106" s="115"/>
      <c r="AP106" s="115"/>
      <c r="AQ106" s="115"/>
      <c r="AR106" s="115"/>
      <c r="AS106" s="562"/>
    </row>
    <row r="107" spans="1:45" ht="33" customHeight="1" thickBot="1">
      <c r="A107" s="528">
        <f t="shared" si="4"/>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58"/>
      <c r="S107" s="559"/>
      <c r="T107" s="560" t="str">
        <f>IFERROR(IF(R107="","",VLOOKUP(P107,【参考】数式用!$A$5:$H$34,MATCH(S107,【参考】数式用!$F$4:$H$4,0)+5,0)),"")</f>
        <v/>
      </c>
      <c r="U107" s="577" t="str">
        <f>IF(S107="特定加算Ⅰ",VLOOKUP(P107,【参考】数式用!$A$5:$I$28,9,FALSE),"-")</f>
        <v>-</v>
      </c>
      <c r="V107" s="104" t="s">
        <v>157</v>
      </c>
      <c r="W107" s="561"/>
      <c r="X107" s="146" t="s">
        <v>158</v>
      </c>
      <c r="Y107" s="561"/>
      <c r="Z107" s="312" t="s">
        <v>159</v>
      </c>
      <c r="AA107" s="561"/>
      <c r="AB107" s="146" t="s">
        <v>158</v>
      </c>
      <c r="AC107" s="561"/>
      <c r="AD107" s="146" t="s">
        <v>160</v>
      </c>
      <c r="AE107" s="540" t="s">
        <v>161</v>
      </c>
      <c r="AF107" s="541" t="str">
        <f t="shared" si="7"/>
        <v/>
      </c>
      <c r="AG107" s="542" t="s">
        <v>162</v>
      </c>
      <c r="AH107" s="543" t="str">
        <f t="shared" si="8"/>
        <v/>
      </c>
      <c r="AJ107" s="113" t="str">
        <f t="shared" si="9"/>
        <v>○</v>
      </c>
      <c r="AK107" s="115" t="str">
        <f t="shared" si="6"/>
        <v/>
      </c>
      <c r="AL107" s="115"/>
      <c r="AM107" s="115"/>
      <c r="AN107" s="115"/>
      <c r="AO107" s="115"/>
      <c r="AP107" s="115"/>
      <c r="AQ107" s="115"/>
      <c r="AR107" s="115"/>
      <c r="AS107" s="562"/>
    </row>
    <row r="108" spans="1:45" ht="33" customHeight="1" thickBot="1">
      <c r="A108" s="528">
        <f t="shared" si="4"/>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58"/>
      <c r="S108" s="559"/>
      <c r="T108" s="560" t="str">
        <f>IFERROR(IF(R108="","",VLOOKUP(P108,【参考】数式用!$A$5:$H$34,MATCH(S108,【参考】数式用!$F$4:$H$4,0)+5,0)),"")</f>
        <v/>
      </c>
      <c r="U108" s="577" t="str">
        <f>IF(S108="特定加算Ⅰ",VLOOKUP(P108,【参考】数式用!$A$5:$I$28,9,FALSE),"-")</f>
        <v>-</v>
      </c>
      <c r="V108" s="104" t="s">
        <v>157</v>
      </c>
      <c r="W108" s="561"/>
      <c r="X108" s="146" t="s">
        <v>158</v>
      </c>
      <c r="Y108" s="561"/>
      <c r="Z108" s="312" t="s">
        <v>159</v>
      </c>
      <c r="AA108" s="561"/>
      <c r="AB108" s="146" t="s">
        <v>158</v>
      </c>
      <c r="AC108" s="561"/>
      <c r="AD108" s="146" t="s">
        <v>160</v>
      </c>
      <c r="AE108" s="540" t="s">
        <v>161</v>
      </c>
      <c r="AF108" s="541" t="str">
        <f t="shared" si="7"/>
        <v/>
      </c>
      <c r="AG108" s="542" t="s">
        <v>162</v>
      </c>
      <c r="AH108" s="543" t="str">
        <f t="shared" si="8"/>
        <v/>
      </c>
      <c r="AJ108" s="113" t="str">
        <f t="shared" si="9"/>
        <v>○</v>
      </c>
      <c r="AK108" s="115" t="str">
        <f t="shared" si="6"/>
        <v/>
      </c>
      <c r="AL108" s="115"/>
      <c r="AM108" s="115"/>
      <c r="AN108" s="115"/>
      <c r="AO108" s="115"/>
      <c r="AP108" s="115"/>
      <c r="AQ108" s="115"/>
      <c r="AR108" s="115"/>
      <c r="AS108" s="562"/>
    </row>
    <row r="109" spans="1:45" ht="33" customHeight="1" thickBot="1">
      <c r="A109" s="528">
        <f t="shared" si="4"/>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58"/>
      <c r="S109" s="559"/>
      <c r="T109" s="560" t="str">
        <f>IFERROR(IF(R109="","",VLOOKUP(P109,【参考】数式用!$A$5:$H$34,MATCH(S109,【参考】数式用!$F$4:$H$4,0)+5,0)),"")</f>
        <v/>
      </c>
      <c r="U109" s="577" t="str">
        <f>IF(S109="特定加算Ⅰ",VLOOKUP(P109,【参考】数式用!$A$5:$I$28,9,FALSE),"-")</f>
        <v>-</v>
      </c>
      <c r="V109" s="104" t="s">
        <v>157</v>
      </c>
      <c r="W109" s="561"/>
      <c r="X109" s="146" t="s">
        <v>158</v>
      </c>
      <c r="Y109" s="561"/>
      <c r="Z109" s="312" t="s">
        <v>159</v>
      </c>
      <c r="AA109" s="561"/>
      <c r="AB109" s="146" t="s">
        <v>158</v>
      </c>
      <c r="AC109" s="561"/>
      <c r="AD109" s="146" t="s">
        <v>160</v>
      </c>
      <c r="AE109" s="540" t="s">
        <v>161</v>
      </c>
      <c r="AF109" s="541" t="str">
        <f t="shared" si="7"/>
        <v/>
      </c>
      <c r="AG109" s="542" t="s">
        <v>162</v>
      </c>
      <c r="AH109" s="543" t="str">
        <f t="shared" si="8"/>
        <v/>
      </c>
      <c r="AJ109" s="113" t="str">
        <f t="shared" si="9"/>
        <v>○</v>
      </c>
      <c r="AK109" s="115" t="str">
        <f t="shared" si="6"/>
        <v/>
      </c>
      <c r="AL109" s="115"/>
      <c r="AM109" s="115"/>
      <c r="AN109" s="115"/>
      <c r="AO109" s="115"/>
      <c r="AP109" s="115"/>
      <c r="AQ109" s="115"/>
      <c r="AR109" s="115"/>
      <c r="AS109" s="562"/>
    </row>
    <row r="110" spans="1:45" ht="33" customHeight="1" thickBot="1">
      <c r="A110" s="528">
        <f t="shared" si="4"/>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58"/>
      <c r="S110" s="559"/>
      <c r="T110" s="560" t="str">
        <f>IFERROR(IF(R110="","",VLOOKUP(P110,【参考】数式用!$A$5:$H$34,MATCH(S110,【参考】数式用!$F$4:$H$4,0)+5,0)),"")</f>
        <v/>
      </c>
      <c r="U110" s="577" t="str">
        <f>IF(S110="特定加算Ⅰ",VLOOKUP(P110,【参考】数式用!$A$5:$I$28,9,FALSE),"-")</f>
        <v>-</v>
      </c>
      <c r="V110" s="104" t="s">
        <v>157</v>
      </c>
      <c r="W110" s="561"/>
      <c r="X110" s="146" t="s">
        <v>158</v>
      </c>
      <c r="Y110" s="561"/>
      <c r="Z110" s="312" t="s">
        <v>159</v>
      </c>
      <c r="AA110" s="561"/>
      <c r="AB110" s="146" t="s">
        <v>158</v>
      </c>
      <c r="AC110" s="561"/>
      <c r="AD110" s="146" t="s">
        <v>160</v>
      </c>
      <c r="AE110" s="540" t="s">
        <v>161</v>
      </c>
      <c r="AF110" s="541" t="str">
        <f t="shared" si="7"/>
        <v/>
      </c>
      <c r="AG110" s="542" t="s">
        <v>162</v>
      </c>
      <c r="AH110" s="543" t="str">
        <f t="shared" si="8"/>
        <v/>
      </c>
      <c r="AJ110" s="113" t="str">
        <f t="shared" si="9"/>
        <v>○</v>
      </c>
      <c r="AK110" s="115" t="str">
        <f t="shared" si="6"/>
        <v/>
      </c>
      <c r="AL110" s="115"/>
      <c r="AM110" s="115"/>
      <c r="AN110" s="115"/>
      <c r="AO110" s="115"/>
      <c r="AP110" s="115"/>
      <c r="AQ110" s="115"/>
      <c r="AR110" s="115"/>
      <c r="AS110" s="562"/>
    </row>
    <row r="111" spans="1:45" ht="33" customHeight="1" thickBot="1">
      <c r="A111" s="528">
        <f t="shared" si="4"/>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75"/>
      <c r="S111" s="563"/>
      <c r="T111" s="564" t="str">
        <f>IFERROR(IF(R111="","",VLOOKUP(P111,【参考】数式用!$A$5:$H$34,MATCH(S111,【参考】数式用!$F$4:$H$4,0)+5,0)),"")</f>
        <v/>
      </c>
      <c r="U111" s="578" t="str">
        <f>IF(S111="特定加算Ⅰ",VLOOKUP(P111,【参考】数式用!$A$5:$I$28,9,FALSE),"-")</f>
        <v>-</v>
      </c>
      <c r="V111" s="565" t="s">
        <v>157</v>
      </c>
      <c r="W111" s="566"/>
      <c r="X111" s="567" t="s">
        <v>158</v>
      </c>
      <c r="Y111" s="566"/>
      <c r="Z111" s="568" t="s">
        <v>159</v>
      </c>
      <c r="AA111" s="566"/>
      <c r="AB111" s="567" t="s">
        <v>158</v>
      </c>
      <c r="AC111" s="566"/>
      <c r="AD111" s="567" t="s">
        <v>160</v>
      </c>
      <c r="AE111" s="569" t="s">
        <v>161</v>
      </c>
      <c r="AF111" s="570" t="str">
        <f t="shared" si="7"/>
        <v/>
      </c>
      <c r="AG111" s="571" t="s">
        <v>162</v>
      </c>
      <c r="AH111" s="572" t="str">
        <f t="shared" si="8"/>
        <v/>
      </c>
      <c r="AJ111" s="113" t="str">
        <f t="shared" si="9"/>
        <v>○</v>
      </c>
      <c r="AK111" s="115" t="str">
        <f t="shared" si="6"/>
        <v/>
      </c>
      <c r="AL111" s="115"/>
      <c r="AM111" s="115"/>
      <c r="AN111" s="115"/>
      <c r="AO111" s="115"/>
      <c r="AP111" s="115"/>
      <c r="AQ111" s="115"/>
      <c r="AR111" s="115"/>
      <c r="AS111" s="562"/>
    </row>
    <row r="112" spans="1:45" ht="10.5" customHeight="1"/>
    <row r="113" spans="34:34" ht="20.25" customHeight="1">
      <c r="AH113" s="93"/>
    </row>
    <row r="114" spans="34:34" ht="20.25" customHeight="1">
      <c r="AH114" s="573"/>
    </row>
    <row r="115" spans="34:34" ht="21" customHeight="1"/>
  </sheetData>
  <sheetProtection formatCells="0" formatColumns="0" formatRows="0" insertRows="0" deleteRows="0" autoFilter="0"/>
  <autoFilter ref="L11:AH11"/>
  <mergeCells count="17">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 ref="AH9:AH10"/>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70</v>
      </c>
      <c r="B1" s="6"/>
      <c r="C1" s="6"/>
      <c r="D1" s="6"/>
      <c r="E1" s="6"/>
    </row>
    <row r="2" spans="1:11" ht="27.75" customHeight="1">
      <c r="A2" s="1088" t="s">
        <v>263</v>
      </c>
      <c r="B2" s="1089"/>
      <c r="C2" s="1094" t="s">
        <v>264</v>
      </c>
      <c r="D2" s="1094"/>
      <c r="E2" s="1094"/>
      <c r="F2" s="1085" t="s">
        <v>265</v>
      </c>
      <c r="G2" s="1086"/>
      <c r="H2" s="1086"/>
      <c r="I2" s="1087"/>
    </row>
    <row r="3" spans="1:11" ht="39" customHeight="1">
      <c r="A3" s="1090"/>
      <c r="B3" s="1091"/>
      <c r="C3" s="1095" t="s">
        <v>288</v>
      </c>
      <c r="D3" s="1095"/>
      <c r="E3" s="1095"/>
      <c r="F3" s="1096" t="s">
        <v>266</v>
      </c>
      <c r="G3" s="1092"/>
      <c r="H3" s="1092"/>
      <c r="I3" s="43" t="s">
        <v>267</v>
      </c>
    </row>
    <row r="4" spans="1:11" ht="18" customHeight="1">
      <c r="A4" s="1092"/>
      <c r="B4" s="1093"/>
      <c r="C4" s="43" t="s">
        <v>65</v>
      </c>
      <c r="D4" s="43" t="s">
        <v>66</v>
      </c>
      <c r="E4" s="43" t="s">
        <v>67</v>
      </c>
      <c r="F4" s="43" t="s">
        <v>21</v>
      </c>
      <c r="G4" s="48" t="s">
        <v>22</v>
      </c>
      <c r="H4" s="48" t="s">
        <v>335</v>
      </c>
      <c r="I4" s="43" t="s">
        <v>21</v>
      </c>
      <c r="K4" s="592" t="s">
        <v>384</v>
      </c>
    </row>
    <row r="5" spans="1:11" ht="16.899999999999999" customHeight="1">
      <c r="A5" s="49" t="s">
        <v>268</v>
      </c>
      <c r="B5" s="50"/>
      <c r="C5" s="51">
        <v>0.27400000000000002</v>
      </c>
      <c r="D5" s="51">
        <v>0.2</v>
      </c>
      <c r="E5" s="51">
        <v>0.111</v>
      </c>
      <c r="F5" s="51">
        <v>7.0000000000000007E-2</v>
      </c>
      <c r="G5" s="51">
        <v>5.5E-2</v>
      </c>
      <c r="H5" s="53" t="s">
        <v>336</v>
      </c>
      <c r="I5" s="593" t="s">
        <v>269</v>
      </c>
      <c r="K5" s="5">
        <v>1</v>
      </c>
    </row>
    <row r="6" spans="1:11" ht="16.899999999999999" customHeight="1">
      <c r="A6" s="49" t="s">
        <v>270</v>
      </c>
      <c r="B6" s="50"/>
      <c r="C6" s="51">
        <v>0.2</v>
      </c>
      <c r="D6" s="51">
        <v>0.14599999999999999</v>
      </c>
      <c r="E6" s="51">
        <v>8.1000000000000003E-2</v>
      </c>
      <c r="F6" s="51">
        <v>7.0000000000000007E-2</v>
      </c>
      <c r="G6" s="51">
        <v>5.5E-2</v>
      </c>
      <c r="H6" s="53" t="s">
        <v>336</v>
      </c>
      <c r="I6" s="593" t="s">
        <v>269</v>
      </c>
      <c r="K6" s="5">
        <v>2</v>
      </c>
    </row>
    <row r="7" spans="1:11" ht="16.899999999999999" customHeight="1">
      <c r="A7" s="49" t="s">
        <v>371</v>
      </c>
      <c r="B7" s="50"/>
      <c r="C7" s="51">
        <v>0.27400000000000002</v>
      </c>
      <c r="D7" s="51">
        <v>0.2</v>
      </c>
      <c r="E7" s="51">
        <v>0.111</v>
      </c>
      <c r="F7" s="51">
        <v>7.0000000000000007E-2</v>
      </c>
      <c r="G7" s="51">
        <v>5.5E-2</v>
      </c>
      <c r="H7" s="53" t="s">
        <v>336</v>
      </c>
      <c r="I7" s="593" t="s">
        <v>269</v>
      </c>
      <c r="K7" s="5">
        <v>3</v>
      </c>
    </row>
    <row r="8" spans="1:11" ht="16.899999999999999" customHeight="1">
      <c r="A8" s="49" t="s">
        <v>271</v>
      </c>
      <c r="B8" s="50"/>
      <c r="C8" s="51">
        <v>0.23899999999999999</v>
      </c>
      <c r="D8" s="51">
        <v>0.17499999999999999</v>
      </c>
      <c r="E8" s="51">
        <v>9.7000000000000003E-2</v>
      </c>
      <c r="F8" s="51">
        <v>7.0000000000000007E-2</v>
      </c>
      <c r="G8" s="51">
        <v>5.5E-2</v>
      </c>
      <c r="H8" s="53" t="s">
        <v>336</v>
      </c>
      <c r="I8" s="593" t="s">
        <v>269</v>
      </c>
      <c r="K8" s="5">
        <v>4</v>
      </c>
    </row>
    <row r="9" spans="1:11" ht="16.899999999999999" customHeight="1">
      <c r="A9" s="49" t="s">
        <v>275</v>
      </c>
      <c r="B9" s="50"/>
      <c r="C9" s="51">
        <v>8.8999999999999996E-2</v>
      </c>
      <c r="D9" s="51">
        <v>6.5000000000000002E-2</v>
      </c>
      <c r="E9" s="51">
        <v>3.5999999999999997E-2</v>
      </c>
      <c r="F9" s="53" t="s">
        <v>373</v>
      </c>
      <c r="G9" s="53" t="s">
        <v>373</v>
      </c>
      <c r="H9" s="51">
        <v>6.0999999999999999E-2</v>
      </c>
      <c r="I9" s="593" t="s">
        <v>185</v>
      </c>
      <c r="K9" s="5">
        <v>5</v>
      </c>
    </row>
    <row r="10" spans="1:11" ht="16.899999999999999" customHeight="1">
      <c r="A10" s="49" t="s">
        <v>274</v>
      </c>
      <c r="B10" s="50"/>
      <c r="C10" s="51">
        <v>4.3999999999999997E-2</v>
      </c>
      <c r="D10" s="51">
        <v>3.2000000000000001E-2</v>
      </c>
      <c r="E10" s="51">
        <v>1.7999999999999999E-2</v>
      </c>
      <c r="F10" s="51">
        <v>1.4E-2</v>
      </c>
      <c r="G10" s="51">
        <v>1.2999999999999999E-2</v>
      </c>
      <c r="H10" s="53" t="s">
        <v>336</v>
      </c>
      <c r="I10" s="593" t="s">
        <v>273</v>
      </c>
      <c r="K10" s="5">
        <v>6</v>
      </c>
    </row>
    <row r="11" spans="1:11" ht="16.899999999999999" customHeight="1">
      <c r="A11" s="49" t="s">
        <v>276</v>
      </c>
      <c r="B11" s="50"/>
      <c r="C11" s="51">
        <v>8.5999999999999993E-2</v>
      </c>
      <c r="D11" s="51">
        <v>6.3E-2</v>
      </c>
      <c r="E11" s="51">
        <v>3.5000000000000003E-2</v>
      </c>
      <c r="F11" s="53" t="s">
        <v>336</v>
      </c>
      <c r="G11" s="53" t="s">
        <v>336</v>
      </c>
      <c r="H11" s="52">
        <v>2.1000000000000001E-2</v>
      </c>
      <c r="I11" s="593" t="s">
        <v>342</v>
      </c>
      <c r="K11" s="5">
        <v>7</v>
      </c>
    </row>
    <row r="12" spans="1:11" ht="16.899999999999999" customHeight="1">
      <c r="A12" s="49" t="s">
        <v>372</v>
      </c>
      <c r="B12" s="50"/>
      <c r="C12" s="51">
        <v>8.5999999999999993E-2</v>
      </c>
      <c r="D12" s="51">
        <v>6.3E-2</v>
      </c>
      <c r="E12" s="51">
        <v>3.5000000000000003E-2</v>
      </c>
      <c r="F12" s="53" t="s">
        <v>336</v>
      </c>
      <c r="G12" s="53" t="s">
        <v>336</v>
      </c>
      <c r="H12" s="52">
        <v>2.1000000000000001E-2</v>
      </c>
      <c r="I12" s="593" t="s">
        <v>343</v>
      </c>
      <c r="K12" s="5">
        <v>8</v>
      </c>
    </row>
    <row r="13" spans="1:11" ht="16.899999999999999" customHeight="1">
      <c r="A13" s="49" t="s">
        <v>272</v>
      </c>
      <c r="B13" s="50"/>
      <c r="C13" s="51">
        <v>6.4000000000000001E-2</v>
      </c>
      <c r="D13" s="51">
        <v>4.7E-2</v>
      </c>
      <c r="E13" s="51">
        <v>2.5999999999999999E-2</v>
      </c>
      <c r="F13" s="51">
        <v>2.1000000000000001E-2</v>
      </c>
      <c r="G13" s="51">
        <v>1.9E-2</v>
      </c>
      <c r="H13" s="53" t="s">
        <v>336</v>
      </c>
      <c r="I13" s="593" t="s">
        <v>273</v>
      </c>
      <c r="K13" s="5">
        <v>9</v>
      </c>
    </row>
    <row r="14" spans="1:11" ht="16.899999999999999" customHeight="1">
      <c r="A14" s="49" t="s">
        <v>411</v>
      </c>
      <c r="B14" s="50"/>
      <c r="C14" s="51">
        <v>6.7000000000000004E-2</v>
      </c>
      <c r="D14" s="51">
        <v>4.9000000000000002E-2</v>
      </c>
      <c r="E14" s="51">
        <v>2.7E-2</v>
      </c>
      <c r="F14" s="51">
        <v>0.04</v>
      </c>
      <c r="G14" s="51">
        <v>3.5999999999999997E-2</v>
      </c>
      <c r="H14" s="53" t="s">
        <v>336</v>
      </c>
      <c r="I14" s="593" t="s">
        <v>273</v>
      </c>
      <c r="K14" s="5">
        <v>10</v>
      </c>
    </row>
    <row r="15" spans="1:11" ht="16.899999999999999" customHeight="1">
      <c r="A15" s="49" t="s">
        <v>277</v>
      </c>
      <c r="B15" s="50"/>
      <c r="C15" s="51">
        <v>6.7000000000000004E-2</v>
      </c>
      <c r="D15" s="51">
        <v>4.9000000000000002E-2</v>
      </c>
      <c r="E15" s="51">
        <v>2.7E-2</v>
      </c>
      <c r="F15" s="51">
        <v>0.04</v>
      </c>
      <c r="G15" s="51">
        <v>3.5999999999999997E-2</v>
      </c>
      <c r="H15" s="53" t="s">
        <v>336</v>
      </c>
      <c r="I15" s="593" t="s">
        <v>273</v>
      </c>
      <c r="K15" s="5">
        <v>11</v>
      </c>
    </row>
    <row r="16" spans="1:11" ht="16.899999999999999" customHeight="1">
      <c r="A16" s="49" t="s">
        <v>278</v>
      </c>
      <c r="B16" s="50"/>
      <c r="C16" s="51">
        <v>6.4000000000000001E-2</v>
      </c>
      <c r="D16" s="51">
        <v>4.7E-2</v>
      </c>
      <c r="E16" s="51">
        <v>2.5999999999999999E-2</v>
      </c>
      <c r="F16" s="51">
        <v>1.7000000000000001E-2</v>
      </c>
      <c r="G16" s="51">
        <v>1.4999999999999999E-2</v>
      </c>
      <c r="H16" s="53" t="s">
        <v>336</v>
      </c>
      <c r="I16" s="593" t="s">
        <v>273</v>
      </c>
      <c r="K16" s="5">
        <v>12</v>
      </c>
    </row>
    <row r="17" spans="1:9" ht="16.899999999999999" customHeight="1">
      <c r="A17" s="49" t="s">
        <v>279</v>
      </c>
      <c r="B17" s="50"/>
      <c r="C17" s="51">
        <v>5.7000000000000002E-2</v>
      </c>
      <c r="D17" s="51">
        <v>4.1000000000000002E-2</v>
      </c>
      <c r="E17" s="51">
        <v>2.3E-2</v>
      </c>
      <c r="F17" s="51">
        <v>1.7000000000000001E-2</v>
      </c>
      <c r="G17" s="51">
        <v>1.4999999999999999E-2</v>
      </c>
      <c r="H17" s="53" t="s">
        <v>336</v>
      </c>
      <c r="I17" s="593" t="s">
        <v>273</v>
      </c>
    </row>
    <row r="18" spans="1:9" ht="16.899999999999999" customHeight="1">
      <c r="A18" s="49" t="s">
        <v>280</v>
      </c>
      <c r="B18" s="50"/>
      <c r="C18" s="51">
        <v>5.3999999999999999E-2</v>
      </c>
      <c r="D18" s="51">
        <v>0.04</v>
      </c>
      <c r="E18" s="51">
        <v>2.1999999999999999E-2</v>
      </c>
      <c r="F18" s="51">
        <v>1.7000000000000001E-2</v>
      </c>
      <c r="G18" s="51">
        <v>1.4999999999999999E-2</v>
      </c>
      <c r="H18" s="53" t="s">
        <v>336</v>
      </c>
      <c r="I18" s="593" t="s">
        <v>273</v>
      </c>
    </row>
    <row r="19" spans="1:9" ht="16.899999999999999" customHeight="1">
      <c r="A19" s="49" t="s">
        <v>412</v>
      </c>
      <c r="B19" s="50"/>
      <c r="C19" s="51">
        <v>8.5999999999999993E-2</v>
      </c>
      <c r="D19" s="51">
        <v>6.3E-2</v>
      </c>
      <c r="E19" s="51">
        <v>3.5000000000000003E-2</v>
      </c>
      <c r="F19" s="51">
        <v>1.9E-2</v>
      </c>
      <c r="G19" s="51">
        <v>1.6E-2</v>
      </c>
      <c r="H19" s="53" t="s">
        <v>336</v>
      </c>
      <c r="I19" s="593" t="s">
        <v>273</v>
      </c>
    </row>
    <row r="20" spans="1:9" ht="16.899999999999999" customHeight="1">
      <c r="A20" s="49" t="s">
        <v>409</v>
      </c>
      <c r="B20" s="50"/>
      <c r="C20" s="51">
        <v>8.5999999999999993E-2</v>
      </c>
      <c r="D20" s="51">
        <v>6.3E-2</v>
      </c>
      <c r="E20" s="51">
        <v>3.5000000000000003E-2</v>
      </c>
      <c r="F20" s="51">
        <v>1.9E-2</v>
      </c>
      <c r="G20" s="51">
        <v>1.6E-2</v>
      </c>
      <c r="H20" s="53" t="s">
        <v>336</v>
      </c>
      <c r="I20" s="593" t="s">
        <v>273</v>
      </c>
    </row>
    <row r="21" spans="1:9" ht="16.899999999999999" customHeight="1">
      <c r="A21" s="49" t="s">
        <v>410</v>
      </c>
      <c r="B21" s="50"/>
      <c r="C21" s="51">
        <v>0.15</v>
      </c>
      <c r="D21" s="51">
        <v>0.11</v>
      </c>
      <c r="E21" s="51">
        <v>6.0999999999999999E-2</v>
      </c>
      <c r="F21" s="51">
        <v>1.9E-2</v>
      </c>
      <c r="G21" s="51">
        <v>1.6E-2</v>
      </c>
      <c r="H21" s="53" t="s">
        <v>336</v>
      </c>
      <c r="I21" s="593" t="s">
        <v>273</v>
      </c>
    </row>
    <row r="22" spans="1:9" ht="16.899999999999999" customHeight="1">
      <c r="A22" s="49" t="s">
        <v>281</v>
      </c>
      <c r="B22" s="50"/>
      <c r="C22" s="51">
        <v>8.1000000000000003E-2</v>
      </c>
      <c r="D22" s="51">
        <v>5.8999999999999997E-2</v>
      </c>
      <c r="E22" s="51">
        <v>3.3000000000000002E-2</v>
      </c>
      <c r="F22" s="51">
        <v>1.2999999999999999E-2</v>
      </c>
      <c r="G22" s="51">
        <v>0.01</v>
      </c>
      <c r="H22" s="53" t="s">
        <v>336</v>
      </c>
      <c r="I22" s="593" t="s">
        <v>273</v>
      </c>
    </row>
    <row r="23" spans="1:9" ht="16.899999999999999" customHeight="1">
      <c r="A23" s="49" t="s">
        <v>282</v>
      </c>
      <c r="B23" s="50"/>
      <c r="C23" s="51">
        <v>0.126</v>
      </c>
      <c r="D23" s="51">
        <v>9.1999999999999998E-2</v>
      </c>
      <c r="E23" s="51">
        <v>5.0999999999999997E-2</v>
      </c>
      <c r="F23" s="51">
        <v>1.2999999999999999E-2</v>
      </c>
      <c r="G23" s="51">
        <v>0.01</v>
      </c>
      <c r="H23" s="53" t="s">
        <v>336</v>
      </c>
      <c r="I23" s="593" t="s">
        <v>273</v>
      </c>
    </row>
    <row r="24" spans="1:9" ht="16.899999999999999" customHeight="1">
      <c r="A24" s="49" t="s">
        <v>283</v>
      </c>
      <c r="B24" s="50"/>
      <c r="C24" s="51">
        <v>8.4000000000000005E-2</v>
      </c>
      <c r="D24" s="51">
        <v>6.0999999999999999E-2</v>
      </c>
      <c r="E24" s="51">
        <v>3.4000000000000002E-2</v>
      </c>
      <c r="F24" s="51">
        <v>1.2999999999999999E-2</v>
      </c>
      <c r="G24" s="51">
        <v>0.01</v>
      </c>
      <c r="H24" s="53" t="s">
        <v>336</v>
      </c>
      <c r="I24" s="593" t="s">
        <v>273</v>
      </c>
    </row>
    <row r="25" spans="1:9" ht="16.899999999999999" customHeight="1">
      <c r="A25" s="49" t="s">
        <v>284</v>
      </c>
      <c r="B25" s="50"/>
      <c r="C25" s="51">
        <v>8.1000000000000003E-2</v>
      </c>
      <c r="D25" s="51">
        <v>5.8999999999999997E-2</v>
      </c>
      <c r="E25" s="51">
        <v>3.3000000000000002E-2</v>
      </c>
      <c r="F25" s="53" t="s">
        <v>336</v>
      </c>
      <c r="G25" s="53" t="s">
        <v>336</v>
      </c>
      <c r="H25" s="51">
        <v>1.0999999999999999E-2</v>
      </c>
      <c r="I25" s="593" t="s">
        <v>342</v>
      </c>
    </row>
    <row r="26" spans="1:9" ht="16.899999999999999" customHeight="1">
      <c r="A26" s="49" t="s">
        <v>285</v>
      </c>
      <c r="B26" s="50"/>
      <c r="C26" s="51">
        <v>8.1000000000000003E-2</v>
      </c>
      <c r="D26" s="51">
        <v>5.8999999999999997E-2</v>
      </c>
      <c r="E26" s="51">
        <v>3.3000000000000002E-2</v>
      </c>
      <c r="F26" s="53" t="s">
        <v>336</v>
      </c>
      <c r="G26" s="53" t="s">
        <v>336</v>
      </c>
      <c r="H26" s="51">
        <v>1.0999999999999999E-2</v>
      </c>
      <c r="I26" s="593" t="s">
        <v>185</v>
      </c>
    </row>
    <row r="27" spans="1:9" ht="16.899999999999999" customHeight="1">
      <c r="A27" s="49" t="s">
        <v>286</v>
      </c>
      <c r="B27" s="50"/>
      <c r="C27" s="51">
        <v>9.9000000000000005E-2</v>
      </c>
      <c r="D27" s="51">
        <v>7.1999999999999995E-2</v>
      </c>
      <c r="E27" s="51">
        <v>0.04</v>
      </c>
      <c r="F27" s="51">
        <v>4.2999999999999997E-2</v>
      </c>
      <c r="G27" s="51">
        <v>3.9E-2</v>
      </c>
      <c r="H27" s="53" t="s">
        <v>373</v>
      </c>
      <c r="I27" s="593" t="s">
        <v>273</v>
      </c>
    </row>
    <row r="28" spans="1:9" ht="16.899999999999999" customHeight="1" thickBot="1">
      <c r="A28" s="631" t="s">
        <v>287</v>
      </c>
      <c r="B28" s="632"/>
      <c r="C28" s="633">
        <v>7.9000000000000001E-2</v>
      </c>
      <c r="D28" s="633">
        <v>5.8000000000000003E-2</v>
      </c>
      <c r="E28" s="633">
        <v>3.2000000000000001E-2</v>
      </c>
      <c r="F28" s="633">
        <v>4.2999999999999997E-2</v>
      </c>
      <c r="G28" s="633">
        <v>3.9E-2</v>
      </c>
      <c r="H28" s="634" t="s">
        <v>373</v>
      </c>
      <c r="I28" s="635" t="s">
        <v>273</v>
      </c>
    </row>
    <row r="29" spans="1:9" s="621" customFormat="1" ht="17.100000000000001" customHeight="1" thickTop="1">
      <c r="A29" s="625" t="s">
        <v>424</v>
      </c>
      <c r="B29" s="626"/>
      <c r="C29" s="627">
        <v>6.1000000000000006E-2</v>
      </c>
      <c r="D29" s="627">
        <v>4.4000000000000004E-2</v>
      </c>
      <c r="E29" s="627">
        <v>2.5000000000000001E-2</v>
      </c>
      <c r="F29" s="628" t="s">
        <v>336</v>
      </c>
      <c r="G29" s="628" t="s">
        <v>336</v>
      </c>
      <c r="H29" s="629">
        <v>1.7000000000000001E-2</v>
      </c>
      <c r="I29" s="630" t="s">
        <v>423</v>
      </c>
    </row>
    <row r="30" spans="1:9" s="621" customFormat="1" ht="17.100000000000001" customHeight="1">
      <c r="A30" s="49" t="s">
        <v>425</v>
      </c>
      <c r="B30" s="624"/>
      <c r="C30" s="622">
        <v>6.8000000000000005E-2</v>
      </c>
      <c r="D30" s="622">
        <v>0.05</v>
      </c>
      <c r="E30" s="622">
        <v>2.8000000000000001E-2</v>
      </c>
      <c r="F30" s="53" t="s">
        <v>336</v>
      </c>
      <c r="G30" s="53" t="s">
        <v>336</v>
      </c>
      <c r="H30" s="623">
        <v>2.5999999999999999E-2</v>
      </c>
      <c r="I30" s="593" t="s">
        <v>423</v>
      </c>
    </row>
    <row r="31" spans="1:9" s="621" customFormat="1" ht="17.100000000000001" customHeight="1">
      <c r="A31" s="49" t="s">
        <v>426</v>
      </c>
      <c r="B31" s="624"/>
      <c r="C31" s="622">
        <v>6.8000000000000005E-2</v>
      </c>
      <c r="D31" s="622">
        <v>0.05</v>
      </c>
      <c r="E31" s="622">
        <v>2.8000000000000001E-2</v>
      </c>
      <c r="F31" s="53" t="s">
        <v>336</v>
      </c>
      <c r="G31" s="53" t="s">
        <v>336</v>
      </c>
      <c r="H31" s="623">
        <v>2.5999999999999999E-2</v>
      </c>
      <c r="I31" s="593" t="s">
        <v>423</v>
      </c>
    </row>
    <row r="32" spans="1:9" s="621" customFormat="1" ht="17.100000000000001" customHeight="1">
      <c r="A32" s="49" t="s">
        <v>427</v>
      </c>
      <c r="B32" s="624"/>
      <c r="C32" s="622">
        <v>6.7000000000000004E-2</v>
      </c>
      <c r="D32" s="622">
        <v>4.9000000000000002E-2</v>
      </c>
      <c r="E32" s="622">
        <v>2.7E-2</v>
      </c>
      <c r="F32" s="53" t="s">
        <v>336</v>
      </c>
      <c r="G32" s="53" t="s">
        <v>336</v>
      </c>
      <c r="H32" s="623">
        <v>1.7999999999999999E-2</v>
      </c>
      <c r="I32" s="593" t="s">
        <v>423</v>
      </c>
    </row>
    <row r="33" spans="1:9" s="621" customFormat="1" ht="17.100000000000001" customHeight="1">
      <c r="A33" s="49" t="s">
        <v>428</v>
      </c>
      <c r="B33" s="624"/>
      <c r="C33" s="622">
        <v>6.5000000000000002E-2</v>
      </c>
      <c r="D33" s="622">
        <v>4.7E-2</v>
      </c>
      <c r="E33" s="622">
        <v>2.6000000000000002E-2</v>
      </c>
      <c r="F33" s="53" t="s">
        <v>336</v>
      </c>
      <c r="G33" s="53" t="s">
        <v>336</v>
      </c>
      <c r="H33" s="623">
        <v>1.7999999999999999E-2</v>
      </c>
      <c r="I33" s="593" t="s">
        <v>423</v>
      </c>
    </row>
    <row r="34" spans="1:9" s="621" customFormat="1" ht="17.100000000000001" customHeight="1">
      <c r="A34" s="49" t="s">
        <v>429</v>
      </c>
      <c r="B34" s="624"/>
      <c r="C34" s="622">
        <v>6.4000000000000001E-2</v>
      </c>
      <c r="D34" s="622">
        <v>4.7E-2</v>
      </c>
      <c r="E34" s="622">
        <v>2.6000000000000002E-2</v>
      </c>
      <c r="F34" s="53" t="s">
        <v>336</v>
      </c>
      <c r="G34" s="53" t="s">
        <v>336</v>
      </c>
      <c r="H34" s="623">
        <v>1.7999999999999999E-2</v>
      </c>
      <c r="I34" s="593" t="s">
        <v>423</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厚生労働省保護課</cp:lastModifiedBy>
  <cp:lastPrinted>2021-03-25T06:57:04Z</cp:lastPrinted>
  <dcterms:created xsi:type="dcterms:W3CDTF">2020-02-21T08:37:11Z</dcterms:created>
  <dcterms:modified xsi:type="dcterms:W3CDTF">2021-03-25T07:07:05Z</dcterms:modified>
</cp:coreProperties>
</file>