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240" windowWidth="10350" windowHeight="7035" activeTab="8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</sheets>
  <definedNames>
    <definedName name="_xlnm.Print_Area" localSheetId="0">'第１表'!$A$1:$AY$31</definedName>
    <definedName name="_xlnm.Print_Area" localSheetId="1">'第２表'!$A$1:$N$70</definedName>
    <definedName name="_xlnm.Print_Area" localSheetId="2">'第３表'!$A$1:$G$37</definedName>
    <definedName name="_xlnm.Print_Area" localSheetId="3">'第４表'!$A$1:$F$113</definedName>
    <definedName name="_xlnm.Print_Area" localSheetId="5">'第６表'!$A$1:$R$78</definedName>
    <definedName name="_xlnm.Print_Area" localSheetId="7">'第８表'!$A$1:$G$62</definedName>
    <definedName name="_xlnm.Print_Titles" localSheetId="0">'第１表'!$A:$B,'第１表'!$1:$4</definedName>
    <definedName name="_xlnm.Print_Titles" localSheetId="3">'第４表'!$4:$4</definedName>
    <definedName name="_xlnm.Print_Titles" localSheetId="7">'第８表'!$4:$5</definedName>
    <definedName name="_xlnm.Print_Titles" localSheetId="8">'第９表'!$4:$5</definedName>
  </definedNames>
  <calcPr fullCalcOnLoad="1"/>
</workbook>
</file>

<file path=xl/sharedStrings.xml><?xml version="1.0" encoding="utf-8"?>
<sst xmlns="http://schemas.openxmlformats.org/spreadsheetml/2006/main" count="525" uniqueCount="491">
  <si>
    <t>(1)</t>
  </si>
  <si>
    <t>(13)</t>
  </si>
  <si>
    <t>(14)</t>
  </si>
  <si>
    <t>(15)</t>
  </si>
  <si>
    <t>(16)</t>
  </si>
  <si>
    <t>(20)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</si>
  <si>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</si>
  <si>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</si>
  <si>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</si>
  <si>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</si>
  <si>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</si>
  <si>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</si>
  <si>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</si>
  <si>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</si>
  <si>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</si>
  <si>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</si>
  <si>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</si>
  <si>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(17)</t>
  </si>
  <si>
    <t>(18)</t>
  </si>
  <si>
    <t>(19)
(17)
(18)</t>
  </si>
  <si>
    <t>　　パ ル プ ・ 紙   紙 加 工 品 印 刷 ・ 製 本 業</t>
  </si>
  <si>
    <t>　</t>
  </si>
  <si>
    <t>(21)</t>
  </si>
  <si>
    <t>(22)</t>
  </si>
  <si>
    <t>業種</t>
  </si>
  <si>
    <t>じん肺症及びじん肺合併症
（休業のみ）</t>
  </si>
  <si>
    <t>作業態様に起因する疾病</t>
  </si>
  <si>
    <t>物理的因子による疾病</t>
  </si>
  <si>
    <t>疾病分類</t>
  </si>
  <si>
    <t>　　食 料 品 製 造 業</t>
  </si>
  <si>
    <t>　　繊 維 ・ 繊 維 製 品 製 造 業</t>
  </si>
  <si>
    <t>　　木 材 ・ 木 製 品 家 具 装 備 品 製 造 業　</t>
  </si>
  <si>
    <t>　　化 学 工 業</t>
  </si>
  <si>
    <t>　　窯 業 ・ 土 石 製 品 製 造 業</t>
  </si>
  <si>
    <t>　　鉄 鋼 ・ 非 鉄 金 属 製 造 業</t>
  </si>
  <si>
    <t>　　金 属 製 品 製 造 業</t>
  </si>
  <si>
    <t>　　一 般 ・ 電 気 ・ 輸 送 用 機 械 工 業</t>
  </si>
  <si>
    <t>　　電 気 ・ ガ ス ・ 水 道 業</t>
  </si>
  <si>
    <t>　　そ の 他 の 製 造 業</t>
  </si>
  <si>
    <t>　製　造　業　小　計</t>
  </si>
  <si>
    <t>　     鉱　　　　　　　業</t>
  </si>
  <si>
    <t>　     建　　　設　　　業</t>
  </si>
  <si>
    <t>　     運　輸　交　通　業</t>
  </si>
  <si>
    <t>　     貨　物　取　扱　業</t>
  </si>
  <si>
    <t>　     農　林　水　産　業</t>
  </si>
  <si>
    <t xml:space="preserve">       商　業　・　金　融　・　広　告　業</t>
  </si>
  <si>
    <t xml:space="preserve">       保　健　衛　生　業</t>
  </si>
  <si>
    <t>　     接　客　・　娯　楽　業</t>
  </si>
  <si>
    <t xml:space="preserve">       清　掃　・　と　畜　業</t>
  </si>
  <si>
    <t>　     そ　の　他　の　事　業</t>
  </si>
  <si>
    <t>　合　　　　　　計</t>
  </si>
  <si>
    <t>がん</t>
  </si>
  <si>
    <t>平成２６年業務上疾病発生状況（業種別・疾病別）</t>
  </si>
  <si>
    <t>（注）</t>
  </si>
  <si>
    <t>１　表は休業４日以上のものである。</t>
  </si>
  <si>
    <t>４　「化学物質」は労働基準法施行規則別表第１の２第７号に掲げる名称の化学物質である。</t>
  </si>
  <si>
    <t>２　疾病分類は労働基準法施行規則第３５条によるものを整理したものである。</t>
  </si>
  <si>
    <t>５　本統計の数字は平成２６年中に発生した疾病で平成２７年３月末日までに把握したものである。</t>
  </si>
  <si>
    <t>３　表中の（　　）は死亡で内数である。</t>
  </si>
  <si>
    <t>資料：業務上疾病調</t>
  </si>
  <si>
    <t>労働基準法適用労働者数</t>
  </si>
  <si>
    <t>×1,000</t>
  </si>
  <si>
    <t>疾病者数</t>
  </si>
  <si>
    <t>　　　　　　　　　　　　　　　　　　2　（　）は疾病者数年千人率　　疾病者数年千人率＝</t>
  </si>
  <si>
    <t>　資料：業務上疾病調　　（注）1　表は休業4日以上のものである。</t>
  </si>
  <si>
    <t>平成元年</t>
  </si>
  <si>
    <t>昭和35年</t>
  </si>
  <si>
    <t>機
械
器
具
工
業</t>
  </si>
  <si>
    <t>金
属
工
業</t>
  </si>
  <si>
    <t>窯製
業品
　・製
土造
石業</t>
  </si>
  <si>
    <t>化
学
工
業</t>
  </si>
  <si>
    <t>繊
維
工
業</t>
  </si>
  <si>
    <t>全
製
造
業</t>
  </si>
  <si>
    <t>合
計</t>
  </si>
  <si>
    <t>そ
の
他
の
事
業</t>
  </si>
  <si>
    <t>貨
物
取
扱
業</t>
  </si>
  <si>
    <t>運
輸
交
通
業</t>
  </si>
  <si>
    <t>建
設
業</t>
  </si>
  <si>
    <t>鉱
業</t>
  </si>
  <si>
    <t>製　　造　　業</t>
  </si>
  <si>
    <t>業務上疾病発生状況（年次別）</t>
  </si>
  <si>
    <r>
      <t>　</t>
    </r>
    <r>
      <rPr>
        <sz val="10"/>
        <rFont val="ＭＳ Ｐゴシック"/>
        <family val="3"/>
      </rPr>
      <t>資料：特殊健康診断結果調　（注）　有機溶剤、鉛健康診断は平成元年10月より項目等が変更されている。</t>
    </r>
  </si>
  <si>
    <t>昭和35年</t>
  </si>
  <si>
    <t>A</t>
  </si>
  <si>
    <t>B</t>
  </si>
  <si>
    <t>有所見率
　　　（％）</t>
  </si>
  <si>
    <t>有所見者数
（B）</t>
  </si>
  <si>
    <t>受診者数
（A）</t>
  </si>
  <si>
    <t>実　　施
事業場数</t>
  </si>
  <si>
    <t>　　　　　　　　項目
　　　年</t>
  </si>
  <si>
    <t>特殊健康診断実施状況（年次別）</t>
  </si>
  <si>
    <t>従来までは「重量物」と表記していたもの。
名称を変更したもので、対象作業の内容、健診項目等は従来と同一である。</t>
  </si>
  <si>
    <t>※</t>
  </si>
  <si>
    <t>資料：特殊健康診断結果調</t>
  </si>
  <si>
    <t>総計</t>
  </si>
  <si>
    <t>指導勧奨計</t>
  </si>
  <si>
    <t>その他</t>
  </si>
  <si>
    <t>レーザー機器</t>
  </si>
  <si>
    <t>引金付工具</t>
  </si>
  <si>
    <t>金銭登録</t>
  </si>
  <si>
    <t>腰痛※</t>
  </si>
  <si>
    <t>振動</t>
  </si>
  <si>
    <t>キーパンチ・ＶＤＴ作業</t>
  </si>
  <si>
    <t>超音波溶着機</t>
  </si>
  <si>
    <t>米杉等</t>
  </si>
  <si>
    <t>沃素</t>
  </si>
  <si>
    <t>クロルナフタリン</t>
  </si>
  <si>
    <t>ｱﾙｷﾙ水銀化合物（特化則適用以外のものに限る）</t>
  </si>
  <si>
    <t>フェニル水銀化合物</t>
  </si>
  <si>
    <t>砒素またはその化合物（特化則適用以外のものに限る）</t>
  </si>
  <si>
    <t>脂肪族の塩化または臭化炭化水素</t>
  </si>
  <si>
    <t>ベンゼンのニトロアミド化合物</t>
  </si>
  <si>
    <t>二硫化炭素（有機溶剤業務に係るものを除く）</t>
  </si>
  <si>
    <t>亜硫酸ガス</t>
  </si>
  <si>
    <t>有機りん剤</t>
  </si>
  <si>
    <t>黄りん</t>
  </si>
  <si>
    <t>マンガン化合物（塩基性酸化マンガン）</t>
  </si>
  <si>
    <t>騒音</t>
  </si>
  <si>
    <t>紫外線、赤外線</t>
  </si>
  <si>
    <t>指導勧奨によるもの</t>
  </si>
  <si>
    <t>法定特殊健診計</t>
  </si>
  <si>
    <t>（小計）</t>
  </si>
  <si>
    <t>石綿の製造・取扱い業務の周辺業務</t>
  </si>
  <si>
    <t>石綿（アモサイト及びクロシドライトを除く）</t>
  </si>
  <si>
    <t>クロシドライト</t>
  </si>
  <si>
    <t>アモサイト</t>
  </si>
  <si>
    <t>石綿</t>
  </si>
  <si>
    <t>メチルイソブチルケトン</t>
  </si>
  <si>
    <t>トリクロロエチレン</t>
  </si>
  <si>
    <t>テトラクロロエチレン</t>
  </si>
  <si>
    <t>1,1,2,2－テトラクロロエタン</t>
  </si>
  <si>
    <t>スチレン</t>
  </si>
  <si>
    <t>ジメチル－2,2－ジクロロビニルホスフェイト</t>
  </si>
  <si>
    <t>ジクロロメタン</t>
  </si>
  <si>
    <t>1,2－ジクロロエタン</t>
  </si>
  <si>
    <t>1,4－ジオキサン</t>
  </si>
  <si>
    <t>四塩化炭素</t>
  </si>
  <si>
    <t>クロロホルム</t>
  </si>
  <si>
    <t>1,2－ジクロロプロパン</t>
  </si>
  <si>
    <t>コバルト及びその化合物</t>
  </si>
  <si>
    <t>エチルベンゼン</t>
  </si>
  <si>
    <t>インジウム及びその化合物</t>
  </si>
  <si>
    <t>1,1-ジメチルヒドラジン</t>
  </si>
  <si>
    <t>酸化プロピレン</t>
  </si>
  <si>
    <t>砒素及びその化合物(ｱﾙｼﾝ及び砒化ｶﾞﾘｳﾑを除く)</t>
  </si>
  <si>
    <t>ﾆｯｹﾙ化合物(ﾆｯｹﾙｶﾙﾎﾞﾆﾙを除き、粉状の物に限る)</t>
  </si>
  <si>
    <t>硫酸ジメチル</t>
  </si>
  <si>
    <t>特定化学物質</t>
  </si>
  <si>
    <t>硫化水素</t>
  </si>
  <si>
    <t>沃化メチル</t>
  </si>
  <si>
    <t>マンガン</t>
  </si>
  <si>
    <t>マゼンタ</t>
  </si>
  <si>
    <t>ペンタクロルフェノール</t>
  </si>
  <si>
    <t>ベンゼン</t>
  </si>
  <si>
    <t>β-プロピオラクトン</t>
  </si>
  <si>
    <t>フッ化水素</t>
  </si>
  <si>
    <t>ｐ-ニトロクロルベンゼン</t>
  </si>
  <si>
    <t>ｐ-ジメチルアミノアゾベンゼン</t>
  </si>
  <si>
    <t>ニトログリコール</t>
  </si>
  <si>
    <t>ニッケルカルボニル</t>
  </si>
  <si>
    <t>トリレンジイソシアネート</t>
  </si>
  <si>
    <t>水銀</t>
  </si>
  <si>
    <t>重クロム酸</t>
  </si>
  <si>
    <t>臭化メチル</t>
  </si>
  <si>
    <t>3,3'-ジクロロ-4,4'-ジアミノジフェニルメタン</t>
  </si>
  <si>
    <t>シアン化ナトリウム</t>
  </si>
  <si>
    <t>シアン化水素</t>
  </si>
  <si>
    <t>シアン化カリウム</t>
  </si>
  <si>
    <t>コールタール</t>
  </si>
  <si>
    <t>五酸化バナジウム</t>
  </si>
  <si>
    <t>クロロメチルメチルエーテル</t>
  </si>
  <si>
    <t>クロム酸</t>
  </si>
  <si>
    <t>カドミウム</t>
  </si>
  <si>
    <t>ｏ-フタロジニトリル</t>
  </si>
  <si>
    <t>オーラミン</t>
  </si>
  <si>
    <t>塩素</t>
  </si>
  <si>
    <t>塩化ビニル</t>
  </si>
  <si>
    <t>エチレンイミン</t>
  </si>
  <si>
    <t>アルキル水銀化合物</t>
  </si>
  <si>
    <t>アクリロニトリル</t>
  </si>
  <si>
    <t>アクリルアミド</t>
  </si>
  <si>
    <t>ベンゾトリクロリド</t>
  </si>
  <si>
    <t>ベリリウム</t>
  </si>
  <si>
    <t>ジアニシジン</t>
  </si>
  <si>
    <t>ｏ-トリジン</t>
  </si>
  <si>
    <t>塩素化ビフェニル</t>
  </si>
  <si>
    <t>α-ナフチルアミン</t>
  </si>
  <si>
    <t>ジクロルベンジジン</t>
  </si>
  <si>
    <t>β-ナフチルアミン</t>
  </si>
  <si>
    <t>ビス（クロロメチル）エーテル</t>
  </si>
  <si>
    <t>4-ニトロジフェニル</t>
  </si>
  <si>
    <t>4-アミノジフェニル</t>
  </si>
  <si>
    <t>ベンジジン</t>
  </si>
  <si>
    <t>製造禁止物質</t>
  </si>
  <si>
    <t>潜水</t>
  </si>
  <si>
    <t>高圧室</t>
  </si>
  <si>
    <t>高気圧</t>
  </si>
  <si>
    <t>除染等電離放射線</t>
  </si>
  <si>
    <t>電離放射線</t>
  </si>
  <si>
    <t>四アルキル鉛</t>
  </si>
  <si>
    <t>鉛</t>
  </si>
  <si>
    <t>有機溶剤</t>
  </si>
  <si>
    <t>有所見率（％）</t>
  </si>
  <si>
    <t>有 所 見者　　数</t>
  </si>
  <si>
    <t>受診労働者数</t>
  </si>
  <si>
    <t>健診実施事業場数</t>
  </si>
  <si>
    <t>対象作業</t>
  </si>
  <si>
    <t>平成26年特殊健康診断実施状況（対象作業別）</t>
  </si>
  <si>
    <t>　　　　　　　　2　じん肺管理区分の管理4は、療養を要するもの。</t>
  </si>
  <si>
    <t>　　　　（注）　1　本統計中には、随時申請によるものは含まれていない。</t>
  </si>
  <si>
    <t>　　　　資料：じん肺健康管理実施結果調</t>
  </si>
  <si>
    <t>昭和59年</t>
  </si>
  <si>
    <t>有所見率（％）
（B）/（A）×
100</t>
  </si>
  <si>
    <t>合併症り患
者数</t>
  </si>
  <si>
    <t>管理4</t>
  </si>
  <si>
    <t>管理3</t>
  </si>
  <si>
    <t>管理2</t>
  </si>
  <si>
    <t>じん肺健
康診断受
診労働者
数（A）</t>
  </si>
  <si>
    <t>　　　　項目
年</t>
  </si>
  <si>
    <t>じん肺管理区分の決定状況（年次別）</t>
  </si>
  <si>
    <t>３．新規有所見労働者は管理1であった労働者で、管理2以上に決定された者の数である。</t>
  </si>
  <si>
    <t xml:space="preserve">    F(++) ：じん肺による著しい肺機能の障害がある。</t>
  </si>
  <si>
    <t xml:space="preserve">    PR4(c)：エックス線写真の像が第4型（じん肺による大陰影の大きさが1側の肺野の3分の1を超えるものである。）</t>
  </si>
  <si>
    <t>（注）１．（）内の数字は随時申請で外数である。</t>
  </si>
  <si>
    <t>２．表中の記号はそれぞれ次の意味を表わす。</t>
  </si>
  <si>
    <t>資料：じん肺健康管理実施結果調</t>
  </si>
  <si>
    <t>計</t>
  </si>
  <si>
    <t>F（＋＋）</t>
  </si>
  <si>
    <t>PR4（c）</t>
  </si>
  <si>
    <t>ロ</t>
  </si>
  <si>
    <t>イ</t>
  </si>
  <si>
    <t>管理４</t>
  </si>
  <si>
    <t>管理３</t>
  </si>
  <si>
    <t>管理２</t>
  </si>
  <si>
    <t>管理１</t>
  </si>
  <si>
    <t>計</t>
  </si>
  <si>
    <t>労働者数
新規有所見</t>
  </si>
  <si>
    <t>実施労働者数
じん肺健康診断</t>
  </si>
  <si>
    <t>実施事業場数
じん肺健康診断</t>
  </si>
  <si>
    <t>従事労働者数
粉じん作業</t>
  </si>
  <si>
    <t>適用事業所数</t>
  </si>
  <si>
    <t>業種名</t>
  </si>
  <si>
    <t>合併症り患件数</t>
  </si>
  <si>
    <t>有所見者数</t>
  </si>
  <si>
    <t>じん肺管理区分決定件数</t>
  </si>
  <si>
    <t>区分</t>
  </si>
  <si>
    <t>全国計</t>
  </si>
  <si>
    <t>平成26年　業種別じん肺健康管理実施状況</t>
  </si>
  <si>
    <t>資料：定期健康診断結果調</t>
  </si>
  <si>
    <t>平成２６年</t>
  </si>
  <si>
    <t>平成２５年</t>
  </si>
  <si>
    <t>平成２４年</t>
  </si>
  <si>
    <t>平成２３年</t>
  </si>
  <si>
    <t>平成２２年</t>
  </si>
  <si>
    <t>平成２１年</t>
  </si>
  <si>
    <t>平成２０年</t>
  </si>
  <si>
    <t>平成１９年</t>
  </si>
  <si>
    <t>平成１８年</t>
  </si>
  <si>
    <t>平成１７年</t>
  </si>
  <si>
    <t>平成１６年</t>
  </si>
  <si>
    <t>平成１５年</t>
  </si>
  <si>
    <t>平成１４年</t>
  </si>
  <si>
    <t>平成１３年</t>
  </si>
  <si>
    <t>平成１２年</t>
  </si>
  <si>
    <t>平成１１年</t>
  </si>
  <si>
    <t>－</t>
  </si>
  <si>
    <t>平成１０年</t>
  </si>
  <si>
    <t>平成　９年</t>
  </si>
  <si>
    <t>平成　８年</t>
  </si>
  <si>
    <t>平成　７年</t>
  </si>
  <si>
    <t>平成　６年</t>
  </si>
  <si>
    <t>平成　５年</t>
  </si>
  <si>
    <t>平成　４年</t>
  </si>
  <si>
    <t>平成　３年</t>
  </si>
  <si>
    <t>有所見率</t>
  </si>
  <si>
    <t>心電図</t>
  </si>
  <si>
    <t>尿検査（蛋白）</t>
  </si>
  <si>
    <t>尿検査（糖）</t>
  </si>
  <si>
    <t>血糖検査</t>
  </si>
  <si>
    <t>血中脂質</t>
  </si>
  <si>
    <t>肝機能検査</t>
  </si>
  <si>
    <t>貧血検査</t>
  </si>
  <si>
    <t>血　圧</t>
  </si>
  <si>
    <t>喀痰検査</t>
  </si>
  <si>
    <t>胸部Ｘ線検査</t>
  </si>
  <si>
    <t>聴力
（4000Hz）</t>
  </si>
  <si>
    <t>聴力
（1000Hz）</t>
  </si>
  <si>
    <t>定期健康診断実施結果（年次別）</t>
  </si>
  <si>
    <t>２　（　　　）内は年２回以上健診を実施した事業場数で内数である。</t>
  </si>
  <si>
    <t>１　「健康診断実施事業場数」欄は健診実施延事業場数である。</t>
  </si>
  <si>
    <t>（35795）</t>
  </si>
  <si>
    <t>合       計</t>
  </si>
  <si>
    <t>（17233）</t>
  </si>
  <si>
    <t>６号～１７号 中計</t>
  </si>
  <si>
    <t>（2584）</t>
  </si>
  <si>
    <t>他の事業</t>
  </si>
  <si>
    <t>（15）</t>
  </si>
  <si>
    <t>官公署</t>
  </si>
  <si>
    <t>（847）</t>
  </si>
  <si>
    <t>清掃と畜</t>
  </si>
  <si>
    <t>（1137）</t>
  </si>
  <si>
    <t>接客娯楽</t>
  </si>
  <si>
    <t>（7743）</t>
  </si>
  <si>
    <t>保健衛生</t>
  </si>
  <si>
    <t>（636）</t>
  </si>
  <si>
    <t>教育研究</t>
  </si>
  <si>
    <t>（175）</t>
  </si>
  <si>
    <t>通信業</t>
  </si>
  <si>
    <t>（58）</t>
  </si>
  <si>
    <t>映画演劇</t>
  </si>
  <si>
    <t>（185）</t>
  </si>
  <si>
    <t>金融広告</t>
  </si>
  <si>
    <t>（3814）</t>
  </si>
  <si>
    <t>商業</t>
  </si>
  <si>
    <t>（12）</t>
  </si>
  <si>
    <t>畜産水産</t>
  </si>
  <si>
    <t>（27）</t>
  </si>
  <si>
    <t>農林業</t>
  </si>
  <si>
    <t>（18562）</t>
  </si>
  <si>
    <t>１号～５号 中計</t>
  </si>
  <si>
    <t>（443）</t>
  </si>
  <si>
    <t>小       計</t>
  </si>
  <si>
    <t>（94）</t>
  </si>
  <si>
    <t>港湾運送</t>
  </si>
  <si>
    <t>（349）</t>
  </si>
  <si>
    <t>陸上貨物</t>
  </si>
  <si>
    <t>貨物取扱</t>
  </si>
  <si>
    <t>（5038）</t>
  </si>
  <si>
    <t>（17）</t>
  </si>
  <si>
    <t>他の運輸</t>
  </si>
  <si>
    <t>（2410）</t>
  </si>
  <si>
    <t>道路貨物</t>
  </si>
  <si>
    <t>（2057）</t>
  </si>
  <si>
    <t>道路旅客</t>
  </si>
  <si>
    <t>（554）</t>
  </si>
  <si>
    <t>鉄道等</t>
  </si>
  <si>
    <t>運輸交通</t>
  </si>
  <si>
    <t>（473）</t>
  </si>
  <si>
    <t>（234）</t>
  </si>
  <si>
    <t>他の建設</t>
  </si>
  <si>
    <t>（146）</t>
  </si>
  <si>
    <t>建築工事</t>
  </si>
  <si>
    <t>（93）</t>
  </si>
  <si>
    <t>土木工事</t>
  </si>
  <si>
    <t>建設業</t>
  </si>
  <si>
    <t>（19）</t>
  </si>
  <si>
    <t>（16）</t>
  </si>
  <si>
    <t>他の鉱業</t>
  </si>
  <si>
    <t>（3）</t>
  </si>
  <si>
    <t>土石採取</t>
  </si>
  <si>
    <t>（0）</t>
  </si>
  <si>
    <t>石炭鉱業</t>
  </si>
  <si>
    <t>鉱業</t>
  </si>
  <si>
    <t>（12589）</t>
  </si>
  <si>
    <t>（453）</t>
  </si>
  <si>
    <t>他の製造</t>
  </si>
  <si>
    <t>（447）</t>
  </si>
  <si>
    <t>電気ガス</t>
  </si>
  <si>
    <t>（1453）</t>
  </si>
  <si>
    <t>輸送機械</t>
  </si>
  <si>
    <t>（1680）</t>
  </si>
  <si>
    <t>電気機器</t>
  </si>
  <si>
    <t>（1155）</t>
  </si>
  <si>
    <t>一般機器</t>
  </si>
  <si>
    <t>（948）</t>
  </si>
  <si>
    <t>金属製品</t>
  </si>
  <si>
    <t>（342）</t>
  </si>
  <si>
    <t>非鉄金属</t>
  </si>
  <si>
    <t>（465）</t>
  </si>
  <si>
    <t>鉄鋼業</t>
  </si>
  <si>
    <t>（428）</t>
  </si>
  <si>
    <t>窯業土石</t>
  </si>
  <si>
    <t>（2234）</t>
  </si>
  <si>
    <t>化学工業</t>
  </si>
  <si>
    <t>（429）</t>
  </si>
  <si>
    <t>印刷製本</t>
  </si>
  <si>
    <t>（451）</t>
  </si>
  <si>
    <t>パルプ等</t>
  </si>
  <si>
    <t>（57）</t>
  </si>
  <si>
    <t>家具装備</t>
  </si>
  <si>
    <t>（117）</t>
  </si>
  <si>
    <t>木材木製</t>
  </si>
  <si>
    <t>（63）</t>
  </si>
  <si>
    <t>衣服繊維</t>
  </si>
  <si>
    <t>（187）</t>
  </si>
  <si>
    <t>繊維工業</t>
  </si>
  <si>
    <t>食品製造</t>
  </si>
  <si>
    <t>製造業</t>
  </si>
  <si>
    <t>有所見率（％）</t>
  </si>
  <si>
    <t>人  数</t>
  </si>
  <si>
    <t>所見のあった者</t>
  </si>
  <si>
    <t>受診者数</t>
  </si>
  <si>
    <t>健診実施事業場数</t>
  </si>
  <si>
    <t>業　　　　　　　　種</t>
  </si>
  <si>
    <t>平成26年定期健康診断実施結果（業種別）</t>
  </si>
  <si>
    <t>（35795）</t>
  </si>
  <si>
    <t>（356）</t>
  </si>
  <si>
    <t>沖    縄</t>
  </si>
  <si>
    <t>（384）</t>
  </si>
  <si>
    <t>鹿 児 島</t>
  </si>
  <si>
    <t>（268）</t>
  </si>
  <si>
    <t>宮    崎</t>
  </si>
  <si>
    <t>（390）</t>
  </si>
  <si>
    <t>大    分</t>
  </si>
  <si>
    <t>（516）</t>
  </si>
  <si>
    <t>熊    本</t>
  </si>
  <si>
    <t>（440）</t>
  </si>
  <si>
    <t>長    崎</t>
  </si>
  <si>
    <t>（253）</t>
  </si>
  <si>
    <t>佐    賀</t>
  </si>
  <si>
    <t>（1538）</t>
  </si>
  <si>
    <t>福    岡</t>
  </si>
  <si>
    <t>（189）</t>
  </si>
  <si>
    <t>高    知</t>
  </si>
  <si>
    <t>（388）</t>
  </si>
  <si>
    <t>愛    媛</t>
  </si>
  <si>
    <t>（317）</t>
  </si>
  <si>
    <t>香    川</t>
  </si>
  <si>
    <t>（180）</t>
  </si>
  <si>
    <t>徳    島</t>
  </si>
  <si>
    <t>（519）</t>
  </si>
  <si>
    <t>山    口</t>
  </si>
  <si>
    <t>（1143）</t>
  </si>
  <si>
    <t>広    島</t>
  </si>
  <si>
    <t>（763）</t>
  </si>
  <si>
    <t>岡    山</t>
  </si>
  <si>
    <t>（220）</t>
  </si>
  <si>
    <t>島    根</t>
  </si>
  <si>
    <t>（250）</t>
  </si>
  <si>
    <t>鳥    取</t>
  </si>
  <si>
    <t>（218）</t>
  </si>
  <si>
    <t>和 歌 山</t>
  </si>
  <si>
    <t>奈    良</t>
  </si>
  <si>
    <t>（1685）</t>
  </si>
  <si>
    <t>兵    庫</t>
  </si>
  <si>
    <t>（2376）</t>
  </si>
  <si>
    <t>大    阪</t>
  </si>
  <si>
    <t>（761）</t>
  </si>
  <si>
    <t>京    都</t>
  </si>
  <si>
    <t>（426）</t>
  </si>
  <si>
    <t>滋    賀</t>
  </si>
  <si>
    <t>（603）</t>
  </si>
  <si>
    <t>三    重</t>
  </si>
  <si>
    <t>（2488）</t>
  </si>
  <si>
    <t>愛    知</t>
  </si>
  <si>
    <t>（1201）</t>
  </si>
  <si>
    <t>静    岡</t>
  </si>
  <si>
    <t>（607）</t>
  </si>
  <si>
    <t>岐    阜</t>
  </si>
  <si>
    <t>（642）</t>
  </si>
  <si>
    <t>長    野</t>
  </si>
  <si>
    <t>（209）</t>
  </si>
  <si>
    <t>山    梨</t>
  </si>
  <si>
    <t>福    井</t>
  </si>
  <si>
    <t>（381）</t>
  </si>
  <si>
    <t>石    川</t>
  </si>
  <si>
    <t>（461）</t>
  </si>
  <si>
    <t>富    山</t>
  </si>
  <si>
    <t>（1007）</t>
  </si>
  <si>
    <t>新    潟</t>
  </si>
  <si>
    <t>（2177）</t>
  </si>
  <si>
    <t>神 奈 川</t>
  </si>
  <si>
    <t>（3114）</t>
  </si>
  <si>
    <t>東    京</t>
  </si>
  <si>
    <t>（1171）</t>
  </si>
  <si>
    <t>千    葉</t>
  </si>
  <si>
    <t>（1311）</t>
  </si>
  <si>
    <t>埼    玉</t>
  </si>
  <si>
    <t>（566）</t>
  </si>
  <si>
    <t>群    馬</t>
  </si>
  <si>
    <t>（588）</t>
  </si>
  <si>
    <t>栃    木</t>
  </si>
  <si>
    <t>（794）</t>
  </si>
  <si>
    <t>茨    城</t>
  </si>
  <si>
    <t>（625）</t>
  </si>
  <si>
    <t>福    島</t>
  </si>
  <si>
    <t>（417）</t>
  </si>
  <si>
    <t>山    形</t>
  </si>
  <si>
    <t>（342）</t>
  </si>
  <si>
    <t>秋    田</t>
  </si>
  <si>
    <t>（644）</t>
  </si>
  <si>
    <t>宮    城</t>
  </si>
  <si>
    <t>（500）</t>
  </si>
  <si>
    <t>岩    手</t>
  </si>
  <si>
    <t>（479）</t>
  </si>
  <si>
    <t>青    森</t>
  </si>
  <si>
    <t>（1180）</t>
  </si>
  <si>
    <t>北 海 道</t>
  </si>
  <si>
    <t>有所見率(%)</t>
  </si>
  <si>
    <t>都　道　府　県</t>
  </si>
  <si>
    <t>平成26年定期健康診断実施結果（都道府県別）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</si>
</sst>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[$-411]ggg\ e&quot;年 業種別傷病分類別業務上疾病発生状況（&quot;m&quot;月末累計）&quot;"/>
    <numFmt numFmtId="178" formatCode="#,##0;[Red]#,##0"/>
    <numFmt numFmtId="179" formatCode="ggge&quot;年&quot;m&quot;月集計&quot;"/>
    <numFmt numFmtId="180" formatCode="#,##0_ "/>
    <numFmt numFmtId="181" formatCode="\(0.0\)"/>
    <numFmt numFmtId="182" formatCode="0.0_);\(0.0\)"/>
    <numFmt numFmtId="183" formatCode="#,##0_);[Red]\(#,##0\)"/>
    <numFmt numFmtId="184" formatCode="0.0_ "/>
    <numFmt numFmtId="185" formatCode="0.0\ "/>
    <numFmt numFmtId="186" formatCode="0.0_);[Red]\(0.0\)"/>
    <numFmt numFmtId="187" formatCode="0.0;[Red]0.0"/>
    <numFmt numFmtId="188" formatCode="&quot;(&quot;#,##0&quot;)&quot;;#,##0"/>
    <numFmt numFmtId="189" formatCode="[$-411]ggg\ e&quot;年 業種別じん肺健康管理実施状況&quot;"/>
    <numFmt numFmtId="190" formatCode="00"/>
    <numFmt numFmtId="191" formatCode="0.00_);[Red]\(0.00\)"/>
    <numFmt numFmtId="192" formatCode="#,##0_);\(#,##0\)"/>
    <numFmt numFmtId="19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95" formatCode="#,##0.0_ "/>
    <numFmt numFmtId="196" formatCode="\(#,##0\)"/>
    <numFmt numFmtId="197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</numFmts>
  <fonts count="80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22"/>
      <name val="ＭＳ 明朝"/>
      <family val="1"/>
    </font>
    <font>
      <sz val="2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name val="ＭＳ 明朝"/>
      <family val="1"/>
    </font>
    <font>
      <sz val="12"/>
      <color indexed="8"/>
      <name val="ＭＳ Ｐ明朝"/>
      <family val="1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Calibri"/>
      <family val="3"/>
    </font>
    <font>
      <b/>
      <sz val="18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Cambria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  <font>
      <sz val="16"/>
      <name val="Calibri"/>
      <family val="3"/>
    </font>
    <font>
      <sz val="12"/>
      <color theme="1"/>
      <name val="ＭＳ 明朝"/>
      <family val="1"/>
    </font>
    <font>
      <sz val="22"/>
      <color theme="1"/>
      <name val="ＭＳ 明朝"/>
      <family val="1"/>
    </font>
    <font>
      <sz val="18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thin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hair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hair"/>
      <right style="hair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/>
      <bottom style="medium"/>
    </border>
    <border>
      <left style="hair"/>
      <right style="medium"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hair"/>
      <right style="medium"/>
      <top style="medium"/>
      <bottom/>
    </border>
    <border>
      <left style="hair"/>
      <right style="hair"/>
      <top style="medium"/>
      <bottom/>
    </border>
    <border>
      <left style="medium"/>
      <right style="hair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thin"/>
      <right style="medium"/>
      <top/>
      <bottom style="hair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>
      <left style="hair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hair"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 diagonalDown="1">
      <left style="medium"/>
      <right/>
      <top style="medium"/>
      <bottom style="medium"/>
      <diagonal style="thin"/>
    </border>
    <border diagonalDown="1">
      <left/>
      <right style="thin"/>
      <top style="medium"/>
      <bottom style="medium"/>
      <diagonal style="thin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61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65" applyFont="1">
      <alignment/>
      <protection/>
    </xf>
    <xf numFmtId="0" fontId="0" fillId="0" borderId="0" xfId="65" applyFont="1" applyBorder="1">
      <alignment/>
      <protection/>
    </xf>
    <xf numFmtId="0" fontId="2" fillId="0" borderId="0" xfId="65" applyFont="1" applyAlignment="1">
      <alignment vertical="top"/>
      <protection/>
    </xf>
    <xf numFmtId="49" fontId="2" fillId="0" borderId="0" xfId="65" applyNumberFormat="1" applyFont="1" applyAlignment="1">
      <alignment/>
      <protection/>
    </xf>
    <xf numFmtId="0" fontId="0" fillId="33" borderId="0" xfId="65" applyFont="1" applyFill="1">
      <alignment/>
      <protection/>
    </xf>
    <xf numFmtId="0" fontId="0" fillId="33" borderId="0" xfId="65" applyFont="1" applyFill="1">
      <alignment/>
      <protection/>
    </xf>
    <xf numFmtId="178" fontId="62" fillId="34" borderId="10" xfId="65" applyNumberFormat="1" applyFont="1" applyFill="1" applyBorder="1">
      <alignment/>
      <protection/>
    </xf>
    <xf numFmtId="178" fontId="62" fillId="34" borderId="11" xfId="65" applyNumberFormat="1" applyFont="1" applyFill="1" applyBorder="1">
      <alignment/>
      <protection/>
    </xf>
    <xf numFmtId="178" fontId="62" fillId="34" borderId="12" xfId="65" applyNumberFormat="1" applyFont="1" applyFill="1" applyBorder="1">
      <alignment/>
      <protection/>
    </xf>
    <xf numFmtId="178" fontId="62" fillId="34" borderId="13" xfId="65" applyNumberFormat="1" applyFont="1" applyFill="1" applyBorder="1">
      <alignment/>
      <protection/>
    </xf>
    <xf numFmtId="178" fontId="62" fillId="34" borderId="14" xfId="65" applyNumberFormat="1" applyFont="1" applyFill="1" applyBorder="1">
      <alignment/>
      <protection/>
    </xf>
    <xf numFmtId="178" fontId="62" fillId="34" borderId="15" xfId="65" applyNumberFormat="1" applyFont="1" applyFill="1" applyBorder="1">
      <alignment/>
      <protection/>
    </xf>
    <xf numFmtId="178" fontId="62" fillId="34" borderId="16" xfId="65" applyNumberFormat="1" applyFont="1" applyFill="1" applyBorder="1">
      <alignment/>
      <protection/>
    </xf>
    <xf numFmtId="178" fontId="62" fillId="34" borderId="17" xfId="65" applyNumberFormat="1" applyFont="1" applyFill="1" applyBorder="1">
      <alignment/>
      <protection/>
    </xf>
    <xf numFmtId="178" fontId="62" fillId="34" borderId="18" xfId="65" applyNumberFormat="1" applyFont="1" applyFill="1" applyBorder="1">
      <alignment/>
      <protection/>
    </xf>
    <xf numFmtId="178" fontId="62" fillId="34" borderId="19" xfId="65" applyNumberFormat="1" applyFont="1" applyFill="1" applyBorder="1">
      <alignment/>
      <protection/>
    </xf>
    <xf numFmtId="178" fontId="62" fillId="34" borderId="20" xfId="65" applyNumberFormat="1" applyFont="1" applyFill="1" applyBorder="1">
      <alignment/>
      <protection/>
    </xf>
    <xf numFmtId="178" fontId="62" fillId="34" borderId="21" xfId="65" applyNumberFormat="1" applyFont="1" applyFill="1" applyBorder="1">
      <alignment/>
      <protection/>
    </xf>
    <xf numFmtId="0" fontId="7" fillId="0" borderId="0" xfId="65" applyFont="1">
      <alignment/>
      <protection/>
    </xf>
    <xf numFmtId="0" fontId="0" fillId="0" borderId="0" xfId="65" applyFont="1">
      <alignment/>
      <protection/>
    </xf>
    <xf numFmtId="49" fontId="62" fillId="0" borderId="22" xfId="65" applyNumberFormat="1" applyFont="1" applyFill="1" applyBorder="1" applyAlignment="1">
      <alignment/>
      <protection/>
    </xf>
    <xf numFmtId="49" fontId="63" fillId="0" borderId="23" xfId="65" applyNumberFormat="1" applyFont="1" applyFill="1" applyBorder="1" applyAlignment="1">
      <alignment horizontal="right" vertical="top"/>
      <protection/>
    </xf>
    <xf numFmtId="0" fontId="64" fillId="0" borderId="24" xfId="0" applyFont="1" applyFill="1" applyBorder="1" applyAlignment="1">
      <alignment horizontal="center" vertical="top" wrapText="1"/>
    </xf>
    <xf numFmtId="49" fontId="64" fillId="0" borderId="25" xfId="0" applyNumberFormat="1" applyFont="1" applyFill="1" applyBorder="1" applyAlignment="1">
      <alignment horizontal="center" vertical="top" wrapText="1"/>
    </xf>
    <xf numFmtId="49" fontId="64" fillId="0" borderId="26" xfId="0" applyNumberFormat="1" applyFont="1" applyFill="1" applyBorder="1" applyAlignment="1">
      <alignment horizontal="center" vertical="top" wrapText="1"/>
    </xf>
    <xf numFmtId="49" fontId="64" fillId="0" borderId="23" xfId="0" applyNumberFormat="1" applyFont="1" applyFill="1" applyBorder="1" applyAlignment="1">
      <alignment horizontal="center" vertical="top" wrapText="1"/>
    </xf>
    <xf numFmtId="49" fontId="62" fillId="0" borderId="0" xfId="65" applyNumberFormat="1" applyFont="1" applyAlignment="1">
      <alignment/>
      <protection/>
    </xf>
    <xf numFmtId="179" fontId="62" fillId="0" borderId="27" xfId="0" applyNumberFormat="1" applyFont="1" applyFill="1" applyBorder="1" applyAlignment="1">
      <alignment horizontal="left" vertical="center"/>
    </xf>
    <xf numFmtId="0" fontId="64" fillId="0" borderId="28" xfId="0" applyFont="1" applyFill="1" applyBorder="1" applyAlignment="1">
      <alignment horizontal="left" vertical="center"/>
    </xf>
    <xf numFmtId="0" fontId="62" fillId="0" borderId="0" xfId="0" applyNumberFormat="1" applyFont="1" applyFill="1" applyBorder="1" applyAlignment="1">
      <alignment horizontal="centerContinuous" vertical="top"/>
    </xf>
    <xf numFmtId="0" fontId="62" fillId="0" borderId="0" xfId="65" applyNumberFormat="1" applyFont="1" applyFill="1" applyBorder="1" applyAlignment="1">
      <alignment horizontal="centerContinuous" vertical="top"/>
      <protection/>
    </xf>
    <xf numFmtId="0" fontId="62" fillId="0" borderId="0" xfId="65" applyNumberFormat="1" applyFont="1" applyFill="1" applyAlignment="1">
      <alignment horizontal="centerContinuous" vertical="top"/>
      <protection/>
    </xf>
    <xf numFmtId="0" fontId="62" fillId="0" borderId="29" xfId="65" applyNumberFormat="1" applyFont="1" applyFill="1" applyBorder="1" applyAlignment="1">
      <alignment horizontal="centerContinuous" vertical="top"/>
      <protection/>
    </xf>
    <xf numFmtId="0" fontId="62" fillId="0" borderId="30" xfId="65" applyNumberFormat="1" applyFont="1" applyFill="1" applyBorder="1" applyAlignment="1">
      <alignment horizontal="right" vertical="top"/>
      <protection/>
    </xf>
    <xf numFmtId="0" fontId="62" fillId="0" borderId="29" xfId="65" applyNumberFormat="1" applyFont="1" applyFill="1" applyBorder="1" applyAlignment="1">
      <alignment horizontal="right" vertical="top"/>
      <protection/>
    </xf>
    <xf numFmtId="0" fontId="62" fillId="0" borderId="0" xfId="65" applyNumberFormat="1" applyFont="1" applyFill="1" applyAlignment="1">
      <alignment horizontal="right" vertical="top"/>
      <protection/>
    </xf>
    <xf numFmtId="0" fontId="62" fillId="0" borderId="30" xfId="65" applyNumberFormat="1" applyFont="1" applyFill="1" applyBorder="1" applyAlignment="1">
      <alignment horizontal="right" vertical="center"/>
      <protection/>
    </xf>
    <xf numFmtId="0" fontId="62" fillId="0" borderId="28" xfId="65" applyNumberFormat="1" applyFont="1" applyFill="1" applyBorder="1" applyAlignment="1">
      <alignment horizontal="right" vertical="center"/>
      <protection/>
    </xf>
    <xf numFmtId="0" fontId="62" fillId="0" borderId="0" xfId="65" applyFont="1" applyAlignment="1">
      <alignment vertical="top"/>
      <protection/>
    </xf>
    <xf numFmtId="0" fontId="64" fillId="0" borderId="31" xfId="65" applyFont="1" applyFill="1" applyBorder="1">
      <alignment/>
      <protection/>
    </xf>
    <xf numFmtId="0" fontId="63" fillId="0" borderId="32" xfId="65" applyFont="1" applyFill="1" applyBorder="1">
      <alignment/>
      <protection/>
    </xf>
    <xf numFmtId="0" fontId="64" fillId="0" borderId="31" xfId="0" applyFont="1" applyFill="1" applyBorder="1" applyAlignment="1">
      <alignment horizontal="center" vertical="top" wrapText="1"/>
    </xf>
    <xf numFmtId="0" fontId="64" fillId="0" borderId="33" xfId="0" applyFont="1" applyFill="1" applyBorder="1" applyAlignment="1">
      <alignment horizontal="center" vertical="top" wrapText="1"/>
    </xf>
    <xf numFmtId="0" fontId="64" fillId="0" borderId="21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34" xfId="0" applyFont="1" applyFill="1" applyBorder="1" applyAlignment="1">
      <alignment horizontal="center" vertical="top" wrapText="1"/>
    </xf>
    <xf numFmtId="0" fontId="64" fillId="0" borderId="32" xfId="0" applyFont="1" applyFill="1" applyBorder="1" applyAlignment="1">
      <alignment horizontal="center" vertical="top" wrapText="1"/>
    </xf>
    <xf numFmtId="0" fontId="64" fillId="0" borderId="0" xfId="65" applyFont="1">
      <alignment/>
      <protection/>
    </xf>
    <xf numFmtId="0" fontId="64" fillId="0" borderId="27" xfId="65" applyFont="1" applyFill="1" applyBorder="1">
      <alignment/>
      <protection/>
    </xf>
    <xf numFmtId="0" fontId="63" fillId="0" borderId="35" xfId="65" applyFont="1" applyFill="1" applyBorder="1" applyAlignment="1">
      <alignment horizontal="left" vertical="center" wrapText="1"/>
      <protection/>
    </xf>
    <xf numFmtId="176" fontId="62" fillId="0" borderId="36" xfId="65" applyNumberFormat="1" applyFont="1" applyFill="1" applyBorder="1">
      <alignment/>
      <protection/>
    </xf>
    <xf numFmtId="178" fontId="62" fillId="0" borderId="20" xfId="65" applyNumberFormat="1" applyFont="1" applyFill="1" applyBorder="1">
      <alignment/>
      <protection/>
    </xf>
    <xf numFmtId="178" fontId="62" fillId="0" borderId="16" xfId="65" applyNumberFormat="1" applyFont="1" applyFill="1" applyBorder="1">
      <alignment/>
      <protection/>
    </xf>
    <xf numFmtId="176" fontId="62" fillId="0" borderId="37" xfId="65" applyNumberFormat="1" applyFont="1" applyFill="1" applyBorder="1">
      <alignment/>
      <protection/>
    </xf>
    <xf numFmtId="178" fontId="62" fillId="0" borderId="19" xfId="65" applyNumberFormat="1" applyFont="1" applyFill="1" applyBorder="1">
      <alignment/>
      <protection/>
    </xf>
    <xf numFmtId="178" fontId="62" fillId="0" borderId="38" xfId="65" applyNumberFormat="1" applyFont="1" applyFill="1" applyBorder="1">
      <alignment/>
      <protection/>
    </xf>
    <xf numFmtId="176" fontId="62" fillId="0" borderId="39" xfId="65" applyNumberFormat="1" applyFont="1" applyFill="1" applyBorder="1">
      <alignment/>
      <protection/>
    </xf>
    <xf numFmtId="0" fontId="64" fillId="0" borderId="0" xfId="65" applyFont="1" applyFill="1">
      <alignment/>
      <protection/>
    </xf>
    <xf numFmtId="178" fontId="62" fillId="0" borderId="18" xfId="65" applyNumberFormat="1" applyFont="1" applyFill="1" applyBorder="1">
      <alignment/>
      <protection/>
    </xf>
    <xf numFmtId="178" fontId="62" fillId="0" borderId="40" xfId="65" applyNumberFormat="1" applyFont="1" applyFill="1" applyBorder="1">
      <alignment/>
      <protection/>
    </xf>
    <xf numFmtId="178" fontId="62" fillId="0" borderId="41" xfId="65" applyNumberFormat="1" applyFont="1" applyFill="1" applyBorder="1">
      <alignment/>
      <protection/>
    </xf>
    <xf numFmtId="176" fontId="62" fillId="0" borderId="42" xfId="65" applyNumberFormat="1" applyFont="1" applyFill="1" applyBorder="1">
      <alignment/>
      <protection/>
    </xf>
    <xf numFmtId="176" fontId="62" fillId="0" borderId="43" xfId="65" applyNumberFormat="1" applyFont="1" applyFill="1" applyBorder="1">
      <alignment/>
      <protection/>
    </xf>
    <xf numFmtId="0" fontId="64" fillId="0" borderId="35" xfId="65" applyFont="1" applyFill="1" applyBorder="1" applyAlignment="1">
      <alignment horizontal="left" vertical="center" wrapText="1"/>
      <protection/>
    </xf>
    <xf numFmtId="0" fontId="64" fillId="0" borderId="0" xfId="65" applyFont="1" applyBorder="1">
      <alignment/>
      <protection/>
    </xf>
    <xf numFmtId="176" fontId="62" fillId="34" borderId="36" xfId="65" applyNumberFormat="1" applyFont="1" applyFill="1" applyBorder="1">
      <alignment/>
      <protection/>
    </xf>
    <xf numFmtId="178" fontId="62" fillId="0" borderId="44" xfId="65" applyNumberFormat="1" applyFont="1" applyFill="1" applyBorder="1">
      <alignment/>
      <protection/>
    </xf>
    <xf numFmtId="0" fontId="63" fillId="0" borderId="45" xfId="65" applyFont="1" applyFill="1" applyBorder="1" applyAlignment="1">
      <alignment horizontal="left" vertical="center" wrapText="1"/>
      <protection/>
    </xf>
    <xf numFmtId="176" fontId="62" fillId="0" borderId="46" xfId="65" applyNumberFormat="1" applyFont="1" applyFill="1" applyBorder="1">
      <alignment/>
      <protection/>
    </xf>
    <xf numFmtId="176" fontId="62" fillId="0" borderId="34" xfId="65" applyNumberFormat="1" applyFont="1" applyFill="1" applyBorder="1">
      <alignment/>
      <protection/>
    </xf>
    <xf numFmtId="178" fontId="62" fillId="0" borderId="10" xfId="65" applyNumberFormat="1" applyFont="1" applyFill="1" applyBorder="1">
      <alignment/>
      <protection/>
    </xf>
    <xf numFmtId="178" fontId="62" fillId="0" borderId="30" xfId="65" applyNumberFormat="1" applyFont="1" applyFill="1" applyBorder="1">
      <alignment/>
      <protection/>
    </xf>
    <xf numFmtId="178" fontId="62" fillId="34" borderId="30" xfId="65" applyNumberFormat="1" applyFont="1" applyFill="1" applyBorder="1">
      <alignment/>
      <protection/>
    </xf>
    <xf numFmtId="176" fontId="62" fillId="34" borderId="34" xfId="65" applyNumberFormat="1" applyFont="1" applyFill="1" applyBorder="1">
      <alignment/>
      <protection/>
    </xf>
    <xf numFmtId="178" fontId="62" fillId="0" borderId="47" xfId="65" applyNumberFormat="1" applyFont="1" applyFill="1" applyBorder="1">
      <alignment/>
      <protection/>
    </xf>
    <xf numFmtId="178" fontId="62" fillId="0" borderId="34" xfId="65" applyNumberFormat="1" applyFont="1" applyFill="1" applyBorder="1">
      <alignment/>
      <protection/>
    </xf>
    <xf numFmtId="176" fontId="62" fillId="0" borderId="32" xfId="65" applyNumberFormat="1" applyFont="1" applyFill="1" applyBorder="1">
      <alignment/>
      <protection/>
    </xf>
    <xf numFmtId="0" fontId="64" fillId="0" borderId="12" xfId="65" applyFont="1" applyFill="1" applyBorder="1" applyAlignment="1">
      <alignment horizontal="centerContinuous" vertical="center"/>
      <protection/>
    </xf>
    <xf numFmtId="0" fontId="63" fillId="0" borderId="39" xfId="65" applyFont="1" applyFill="1" applyBorder="1" applyAlignment="1">
      <alignment horizontal="left" vertical="center" wrapText="1"/>
      <protection/>
    </xf>
    <xf numFmtId="176" fontId="62" fillId="34" borderId="37" xfId="65" applyNumberFormat="1" applyFont="1" applyFill="1" applyBorder="1">
      <alignment/>
      <protection/>
    </xf>
    <xf numFmtId="0" fontId="63" fillId="0" borderId="43" xfId="65" applyFont="1" applyFill="1" applyBorder="1" applyAlignment="1">
      <alignment horizontal="left" vertical="center" wrapText="1"/>
      <protection/>
    </xf>
    <xf numFmtId="176" fontId="62" fillId="34" borderId="42" xfId="65" applyNumberFormat="1" applyFont="1" applyFill="1" applyBorder="1">
      <alignment/>
      <protection/>
    </xf>
    <xf numFmtId="176" fontId="62" fillId="0" borderId="48" xfId="65" applyNumberFormat="1" applyFont="1" applyFill="1" applyBorder="1">
      <alignment/>
      <protection/>
    </xf>
    <xf numFmtId="0" fontId="64" fillId="0" borderId="27" xfId="65" applyFont="1" applyFill="1" applyBorder="1" applyAlignment="1">
      <alignment horizontal="centerContinuous" vertical="center"/>
      <protection/>
    </xf>
    <xf numFmtId="0" fontId="63" fillId="0" borderId="49" xfId="65" applyFont="1" applyFill="1" applyBorder="1" applyAlignment="1">
      <alignment horizontal="left" vertical="center" wrapText="1"/>
      <protection/>
    </xf>
    <xf numFmtId="178" fontId="62" fillId="0" borderId="21" xfId="65" applyNumberFormat="1" applyFont="1" applyFill="1" applyBorder="1">
      <alignment/>
      <protection/>
    </xf>
    <xf numFmtId="176" fontId="62" fillId="34" borderId="46" xfId="65" applyNumberFormat="1" applyFont="1" applyFill="1" applyBorder="1">
      <alignment/>
      <protection/>
    </xf>
    <xf numFmtId="178" fontId="62" fillId="0" borderId="50" xfId="65" applyNumberFormat="1" applyFont="1" applyFill="1" applyBorder="1">
      <alignment/>
      <protection/>
    </xf>
    <xf numFmtId="178" fontId="62" fillId="0" borderId="17" xfId="65" applyNumberFormat="1" applyFont="1" applyFill="1" applyBorder="1">
      <alignment/>
      <protection/>
    </xf>
    <xf numFmtId="176" fontId="62" fillId="0" borderId="49" xfId="65" applyNumberFormat="1" applyFont="1" applyFill="1" applyBorder="1">
      <alignment/>
      <protection/>
    </xf>
    <xf numFmtId="0" fontId="64" fillId="0" borderId="51" xfId="65" applyFont="1" applyFill="1" applyBorder="1" applyAlignment="1">
      <alignment horizontal="centerContinuous" vertical="center"/>
      <protection/>
    </xf>
    <xf numFmtId="0" fontId="63" fillId="0" borderId="32" xfId="65" applyFont="1" applyFill="1" applyBorder="1" applyAlignment="1">
      <alignment horizontal="left" vertical="center" wrapText="1"/>
      <protection/>
    </xf>
    <xf numFmtId="178" fontId="62" fillId="0" borderId="31" xfId="65" applyNumberFormat="1" applyFont="1" applyFill="1" applyBorder="1">
      <alignment/>
      <protection/>
    </xf>
    <xf numFmtId="176" fontId="62" fillId="0" borderId="33" xfId="65" applyNumberFormat="1" applyFont="1" applyFill="1" applyBorder="1">
      <alignment/>
      <protection/>
    </xf>
    <xf numFmtId="176" fontId="62" fillId="34" borderId="33" xfId="65" applyNumberFormat="1" applyFont="1" applyFill="1" applyBorder="1">
      <alignment/>
      <protection/>
    </xf>
    <xf numFmtId="178" fontId="62" fillId="0" borderId="52" xfId="65" applyNumberFormat="1" applyFont="1" applyFill="1" applyBorder="1">
      <alignment/>
      <protection/>
    </xf>
    <xf numFmtId="0" fontId="64" fillId="0" borderId="24" xfId="65" applyFont="1" applyFill="1" applyBorder="1" applyAlignment="1">
      <alignment vertical="center"/>
      <protection/>
    </xf>
    <xf numFmtId="0" fontId="64" fillId="0" borderId="24" xfId="65" applyFont="1" applyFill="1" applyBorder="1" applyAlignment="1">
      <alignment vertical="center" wrapText="1"/>
      <protection/>
    </xf>
    <xf numFmtId="0" fontId="64" fillId="0" borderId="24" xfId="65" applyFont="1" applyFill="1" applyBorder="1" applyAlignment="1">
      <alignment vertical="top" wrapText="1"/>
      <protection/>
    </xf>
    <xf numFmtId="0" fontId="64" fillId="0" borderId="24" xfId="0" applyFont="1" applyBorder="1" applyAlignment="1">
      <alignment vertical="top"/>
    </xf>
    <xf numFmtId="0" fontId="64" fillId="0" borderId="24" xfId="0" applyFont="1" applyBorder="1" applyAlignment="1">
      <alignment/>
    </xf>
    <xf numFmtId="0" fontId="65" fillId="0" borderId="0" xfId="0" applyFont="1" applyFill="1" applyAlignment="1">
      <alignment horizontal="right"/>
    </xf>
    <xf numFmtId="0" fontId="65" fillId="0" borderId="0" xfId="0" applyFont="1" applyFill="1" applyAlignment="1">
      <alignment/>
    </xf>
    <xf numFmtId="0" fontId="3" fillId="0" borderId="0" xfId="60">
      <alignment vertical="center"/>
      <protection/>
    </xf>
    <xf numFmtId="0" fontId="3" fillId="0" borderId="0" xfId="60" applyAlignment="1">
      <alignment horizontal="center" vertical="center"/>
      <protection/>
    </xf>
    <xf numFmtId="180" fontId="3" fillId="0" borderId="0" xfId="60" applyNumberFormat="1">
      <alignment vertical="center"/>
      <protection/>
    </xf>
    <xf numFmtId="180" fontId="66" fillId="0" borderId="0" xfId="60" applyNumberFormat="1" applyFont="1" applyAlignment="1">
      <alignment horizontal="left" vertical="center"/>
      <protection/>
    </xf>
    <xf numFmtId="180" fontId="67" fillId="0" borderId="53" xfId="60" applyNumberFormat="1" applyFont="1" applyFill="1" applyBorder="1" applyAlignment="1">
      <alignment horizontal="center" vertical="center"/>
      <protection/>
    </xf>
    <xf numFmtId="180" fontId="67" fillId="0" borderId="53" xfId="60" applyNumberFormat="1" applyFont="1" applyFill="1" applyBorder="1">
      <alignment vertical="center"/>
      <protection/>
    </xf>
    <xf numFmtId="181" fontId="67" fillId="0" borderId="53" xfId="60" applyNumberFormat="1" applyFont="1" applyFill="1" applyBorder="1" applyAlignment="1">
      <alignment horizontal="center" vertical="center"/>
      <protection/>
    </xf>
    <xf numFmtId="180" fontId="67" fillId="0" borderId="0" xfId="60" applyNumberFormat="1" applyFont="1" applyFill="1" applyBorder="1">
      <alignment vertical="center"/>
      <protection/>
    </xf>
    <xf numFmtId="180" fontId="67" fillId="0" borderId="53" xfId="60" applyNumberFormat="1" applyFont="1" applyBorder="1" applyAlignment="1">
      <alignment horizontal="center" vertical="center"/>
      <protection/>
    </xf>
    <xf numFmtId="180" fontId="67" fillId="0" borderId="53" xfId="60" applyNumberFormat="1" applyFont="1" applyBorder="1">
      <alignment vertical="center"/>
      <protection/>
    </xf>
    <xf numFmtId="180" fontId="67" fillId="0" borderId="0" xfId="60" applyNumberFormat="1" applyFont="1" applyBorder="1">
      <alignment vertical="center"/>
      <protection/>
    </xf>
    <xf numFmtId="181" fontId="67" fillId="0" borderId="0" xfId="60" applyNumberFormat="1" applyFont="1" applyFill="1" applyAlignment="1">
      <alignment horizontal="center" vertical="center"/>
      <protection/>
    </xf>
    <xf numFmtId="180" fontId="67" fillId="0" borderId="27" xfId="60" applyNumberFormat="1" applyFont="1" applyBorder="1">
      <alignment vertical="center"/>
      <protection/>
    </xf>
    <xf numFmtId="182" fontId="3" fillId="0" borderId="0" xfId="60" applyNumberFormat="1" applyAlignment="1">
      <alignment horizontal="center" vertical="center"/>
      <protection/>
    </xf>
    <xf numFmtId="181" fontId="67" fillId="0" borderId="53" xfId="60" applyNumberFormat="1" applyFont="1" applyBorder="1" applyAlignment="1">
      <alignment horizontal="center" vertical="center"/>
      <protection/>
    </xf>
    <xf numFmtId="181" fontId="67" fillId="0" borderId="0" xfId="60" applyNumberFormat="1" applyFont="1" applyBorder="1" applyAlignment="1">
      <alignment horizontal="center" vertical="center"/>
      <protection/>
    </xf>
    <xf numFmtId="181" fontId="67" fillId="0" borderId="0" xfId="60" applyNumberFormat="1" applyFont="1" applyAlignment="1">
      <alignment horizontal="center" vertical="center"/>
      <protection/>
    </xf>
    <xf numFmtId="180" fontId="67" fillId="0" borderId="0" xfId="60" applyNumberFormat="1" applyFont="1">
      <alignment vertical="center"/>
      <protection/>
    </xf>
    <xf numFmtId="183" fontId="3" fillId="0" borderId="0" xfId="60" applyNumberFormat="1">
      <alignment vertical="center"/>
      <protection/>
    </xf>
    <xf numFmtId="183" fontId="67" fillId="0" borderId="53" xfId="60" applyNumberFormat="1" applyFont="1" applyBorder="1" applyAlignment="1">
      <alignment horizontal="center" vertical="center"/>
      <protection/>
    </xf>
    <xf numFmtId="183" fontId="67" fillId="0" borderId="53" xfId="60" applyNumberFormat="1" applyFont="1" applyBorder="1">
      <alignment vertical="center"/>
      <protection/>
    </xf>
    <xf numFmtId="183" fontId="67" fillId="0" borderId="0" xfId="60" applyNumberFormat="1" applyFont="1">
      <alignment vertical="center"/>
      <protection/>
    </xf>
    <xf numFmtId="181" fontId="3" fillId="0" borderId="0" xfId="60" applyNumberFormat="1" applyAlignment="1">
      <alignment horizontal="center" vertical="distributed"/>
      <protection/>
    </xf>
    <xf numFmtId="181" fontId="67" fillId="0" borderId="53" xfId="60" applyNumberFormat="1" applyFont="1" applyBorder="1" applyAlignment="1">
      <alignment horizontal="center" vertical="distributed"/>
      <protection/>
    </xf>
    <xf numFmtId="181" fontId="67" fillId="0" borderId="0" xfId="60" applyNumberFormat="1" applyFont="1" applyAlignment="1">
      <alignment horizontal="center" vertical="distributed"/>
      <protection/>
    </xf>
    <xf numFmtId="183" fontId="3" fillId="0" borderId="53" xfId="60" applyNumberFormat="1" applyBorder="1" applyAlignment="1">
      <alignment horizontal="center" vertical="center"/>
      <protection/>
    </xf>
    <xf numFmtId="183" fontId="3" fillId="0" borderId="53" xfId="60" applyNumberFormat="1" applyBorder="1">
      <alignment vertical="center"/>
      <protection/>
    </xf>
    <xf numFmtId="0" fontId="3" fillId="0" borderId="53" xfId="60" applyBorder="1" applyAlignment="1">
      <alignment horizontal="center" vertical="center"/>
      <protection/>
    </xf>
    <xf numFmtId="183" fontId="3" fillId="0" borderId="54" xfId="60" applyNumberFormat="1" applyBorder="1" applyAlignment="1">
      <alignment horizontal="center" vertical="center"/>
      <protection/>
    </xf>
    <xf numFmtId="183" fontId="3" fillId="0" borderId="54" xfId="60" applyNumberFormat="1" applyBorder="1">
      <alignment vertical="center"/>
      <protection/>
    </xf>
    <xf numFmtId="0" fontId="3" fillId="0" borderId="54" xfId="60" applyBorder="1" applyAlignment="1">
      <alignment horizontal="center" vertical="center"/>
      <protection/>
    </xf>
    <xf numFmtId="0" fontId="3" fillId="0" borderId="55" xfId="60" applyBorder="1" applyAlignment="1">
      <alignment horizontal="center" vertical="center" wrapText="1"/>
      <protection/>
    </xf>
    <xf numFmtId="0" fontId="3" fillId="0" borderId="45" xfId="60" applyBorder="1" applyAlignment="1">
      <alignment horizontal="center" vertical="center" wrapText="1"/>
      <protection/>
    </xf>
    <xf numFmtId="0" fontId="3" fillId="0" borderId="0" xfId="60" applyFill="1">
      <alignment vertical="center"/>
      <protection/>
    </xf>
    <xf numFmtId="184" fontId="3" fillId="0" borderId="0" xfId="60" applyNumberFormat="1" applyFill="1" applyBorder="1" applyAlignment="1">
      <alignment vertical="center"/>
      <protection/>
    </xf>
    <xf numFmtId="184" fontId="3" fillId="34" borderId="0" xfId="60" applyNumberFormat="1" applyFill="1" applyBorder="1" applyAlignment="1">
      <alignment horizontal="center" vertical="center"/>
      <protection/>
    </xf>
    <xf numFmtId="180" fontId="3" fillId="34" borderId="0" xfId="60" applyNumberFormat="1" applyFill="1" applyBorder="1" applyAlignment="1">
      <alignment horizontal="center" vertical="center"/>
      <protection/>
    </xf>
    <xf numFmtId="0" fontId="3" fillId="34" borderId="0" xfId="60" applyFill="1" applyBorder="1" applyAlignment="1">
      <alignment horizontal="center" vertical="center"/>
      <protection/>
    </xf>
    <xf numFmtId="184" fontId="3" fillId="0" borderId="56" xfId="60" applyNumberFormat="1" applyFill="1" applyBorder="1" applyAlignment="1">
      <alignment vertical="center"/>
      <protection/>
    </xf>
    <xf numFmtId="180" fontId="67" fillId="34" borderId="50" xfId="60" applyNumberFormat="1" applyFont="1" applyFill="1" applyBorder="1" applyAlignment="1">
      <alignment horizontal="center" vertical="center"/>
      <protection/>
    </xf>
    <xf numFmtId="0" fontId="67" fillId="34" borderId="57" xfId="60" applyFont="1" applyFill="1" applyBorder="1" applyAlignment="1">
      <alignment horizontal="center" vertical="center"/>
      <protection/>
    </xf>
    <xf numFmtId="184" fontId="3" fillId="0" borderId="58" xfId="60" applyNumberFormat="1" applyFill="1" applyBorder="1" applyAlignment="1">
      <alignment vertical="center"/>
      <protection/>
    </xf>
    <xf numFmtId="180" fontId="3" fillId="34" borderId="44" xfId="60" applyNumberFormat="1" applyFill="1" applyBorder="1" applyAlignment="1">
      <alignment horizontal="center" vertical="center"/>
      <protection/>
    </xf>
    <xf numFmtId="0" fontId="3" fillId="34" borderId="59" xfId="60" applyFill="1" applyBorder="1" applyAlignment="1">
      <alignment horizontal="center" vertical="center"/>
      <protection/>
    </xf>
    <xf numFmtId="180" fontId="3" fillId="0" borderId="44" xfId="60" applyNumberFormat="1" applyFill="1" applyBorder="1" applyAlignment="1">
      <alignment horizontal="center" vertical="center"/>
      <protection/>
    </xf>
    <xf numFmtId="0" fontId="3" fillId="0" borderId="59" xfId="60" applyFill="1" applyBorder="1" applyAlignment="1">
      <alignment horizontal="center" vertical="center"/>
      <protection/>
    </xf>
    <xf numFmtId="184" fontId="3" fillId="0" borderId="58" xfId="60" applyNumberFormat="1" applyBorder="1" applyAlignment="1">
      <alignment vertical="center"/>
      <protection/>
    </xf>
    <xf numFmtId="180" fontId="3" fillId="0" borderId="44" xfId="60" applyNumberFormat="1" applyBorder="1" applyAlignment="1">
      <alignment horizontal="center" vertical="center"/>
      <protection/>
    </xf>
    <xf numFmtId="0" fontId="3" fillId="0" borderId="59" xfId="60" applyBorder="1" applyAlignment="1">
      <alignment horizontal="center" vertical="center"/>
      <protection/>
    </xf>
    <xf numFmtId="184" fontId="3" fillId="0" borderId="60" xfId="60" applyNumberFormat="1" applyBorder="1" applyAlignment="1">
      <alignment vertical="center"/>
      <protection/>
    </xf>
    <xf numFmtId="180" fontId="3" fillId="0" borderId="38" xfId="60" applyNumberFormat="1" applyBorder="1" applyAlignment="1">
      <alignment horizontal="center" vertical="center"/>
      <protection/>
    </xf>
    <xf numFmtId="0" fontId="3" fillId="0" borderId="61" xfId="60" applyBorder="1" applyAlignment="1">
      <alignment horizontal="center" vertical="center"/>
      <protection/>
    </xf>
    <xf numFmtId="0" fontId="3" fillId="0" borderId="32" xfId="60" applyBorder="1" applyAlignment="1">
      <alignment horizontal="center" vertical="center"/>
      <protection/>
    </xf>
    <xf numFmtId="0" fontId="3" fillId="0" borderId="34" xfId="60" applyBorder="1" applyAlignment="1">
      <alignment horizontal="center" vertical="center"/>
      <protection/>
    </xf>
    <xf numFmtId="0" fontId="3" fillId="0" borderId="23" xfId="60" applyBorder="1" applyAlignment="1">
      <alignment horizontal="center" vertical="center" wrapText="1"/>
      <protection/>
    </xf>
    <xf numFmtId="0" fontId="3" fillId="0" borderId="62" xfId="60" applyBorder="1" applyAlignment="1">
      <alignment horizontal="center" vertical="center" wrapText="1"/>
      <protection/>
    </xf>
    <xf numFmtId="0" fontId="2" fillId="0" borderId="0" xfId="63" applyFont="1">
      <alignment/>
      <protection/>
    </xf>
    <xf numFmtId="185" fontId="2" fillId="0" borderId="0" xfId="63" applyNumberFormat="1" applyFont="1">
      <alignment/>
      <protection/>
    </xf>
    <xf numFmtId="3" fontId="2" fillId="0" borderId="0" xfId="63" applyNumberFormat="1" applyFont="1">
      <alignment/>
      <protection/>
    </xf>
    <xf numFmtId="186" fontId="45" fillId="0" borderId="0" xfId="63" applyNumberFormat="1" applyFont="1">
      <alignment/>
      <protection/>
    </xf>
    <xf numFmtId="3" fontId="45" fillId="0" borderId="0" xfId="63" applyNumberFormat="1" applyFont="1">
      <alignment/>
      <protection/>
    </xf>
    <xf numFmtId="0" fontId="45" fillId="0" borderId="0" xfId="63" applyFont="1">
      <alignment/>
      <protection/>
    </xf>
    <xf numFmtId="186" fontId="45" fillId="19" borderId="63" xfId="63" applyNumberFormat="1" applyFont="1" applyFill="1" applyBorder="1">
      <alignment/>
      <protection/>
    </xf>
    <xf numFmtId="3" fontId="45" fillId="19" borderId="64" xfId="63" applyNumberFormat="1" applyFont="1" applyFill="1" applyBorder="1">
      <alignment/>
      <protection/>
    </xf>
    <xf numFmtId="186" fontId="45" fillId="19" borderId="65" xfId="63" applyNumberFormat="1" applyFont="1" applyFill="1" applyBorder="1">
      <alignment/>
      <protection/>
    </xf>
    <xf numFmtId="3" fontId="45" fillId="19" borderId="66" xfId="63" applyNumberFormat="1" applyFont="1" applyFill="1" applyBorder="1">
      <alignment/>
      <protection/>
    </xf>
    <xf numFmtId="187" fontId="45" fillId="0" borderId="67" xfId="66" applyNumberFormat="1" applyFont="1" applyFill="1" applyBorder="1" applyAlignment="1">
      <alignment horizontal="right" vertical="center"/>
      <protection/>
    </xf>
    <xf numFmtId="178" fontId="45" fillId="0" borderId="54" xfId="63" applyNumberFormat="1" applyFont="1" applyFill="1" applyBorder="1">
      <alignment/>
      <protection/>
    </xf>
    <xf numFmtId="0" fontId="45" fillId="0" borderId="54" xfId="63" applyFont="1" applyFill="1" applyBorder="1">
      <alignment/>
      <protection/>
    </xf>
    <xf numFmtId="187" fontId="45" fillId="0" borderId="68" xfId="66" applyNumberFormat="1" applyFont="1" applyFill="1" applyBorder="1" applyAlignment="1">
      <alignment horizontal="right" vertical="center"/>
      <protection/>
    </xf>
    <xf numFmtId="178" fontId="45" fillId="0" borderId="55" xfId="66" applyNumberFormat="1" applyFont="1" applyFill="1" applyBorder="1" applyAlignment="1">
      <alignment horizontal="right" vertical="center"/>
      <protection/>
    </xf>
    <xf numFmtId="0" fontId="45" fillId="0" borderId="55" xfId="63" applyFont="1" applyFill="1" applyBorder="1">
      <alignment/>
      <protection/>
    </xf>
    <xf numFmtId="0" fontId="45" fillId="0" borderId="55" xfId="63" applyFont="1" applyFill="1" applyBorder="1" applyAlignment="1">
      <alignment vertical="center" wrapText="1"/>
      <protection/>
    </xf>
    <xf numFmtId="178" fontId="45" fillId="0" borderId="55" xfId="63" applyNumberFormat="1" applyFont="1" applyFill="1" applyBorder="1">
      <alignment/>
      <protection/>
    </xf>
    <xf numFmtId="0" fontId="2" fillId="0" borderId="0" xfId="63" applyFont="1" applyAlignment="1">
      <alignment vertical="center" wrapText="1"/>
      <protection/>
    </xf>
    <xf numFmtId="185" fontId="2" fillId="0" borderId="0" xfId="63" applyNumberFormat="1" applyFont="1" applyBorder="1" applyAlignment="1">
      <alignment horizontal="center"/>
      <protection/>
    </xf>
    <xf numFmtId="0" fontId="45" fillId="0" borderId="55" xfId="63" applyFont="1" applyFill="1" applyBorder="1" applyAlignment="1">
      <alignment shrinkToFit="1"/>
      <protection/>
    </xf>
    <xf numFmtId="178" fontId="45" fillId="0" borderId="45" xfId="66" applyNumberFormat="1" applyFont="1" applyFill="1" applyBorder="1" applyAlignment="1">
      <alignment horizontal="right" vertical="center"/>
      <protection/>
    </xf>
    <xf numFmtId="178" fontId="45" fillId="0" borderId="45" xfId="66" applyNumberFormat="1" applyFont="1" applyFill="1" applyBorder="1" applyAlignment="1">
      <alignment horizontal="right" vertical="center" wrapText="1"/>
      <protection/>
    </xf>
    <xf numFmtId="0" fontId="45" fillId="0" borderId="45" xfId="63" applyFont="1" applyFill="1" applyBorder="1">
      <alignment/>
      <protection/>
    </xf>
    <xf numFmtId="186" fontId="45" fillId="19" borderId="67" xfId="63" applyNumberFormat="1" applyFont="1" applyFill="1" applyBorder="1">
      <alignment/>
      <protection/>
    </xf>
    <xf numFmtId="3" fontId="45" fillId="19" borderId="54" xfId="63" applyNumberFormat="1" applyFont="1" applyFill="1" applyBorder="1">
      <alignment/>
      <protection/>
    </xf>
    <xf numFmtId="0" fontId="45" fillId="19" borderId="24" xfId="63" applyFont="1" applyFill="1" applyBorder="1" applyAlignment="1">
      <alignment horizontal="center"/>
      <protection/>
    </xf>
    <xf numFmtId="187" fontId="45" fillId="0" borderId="68" xfId="63" applyNumberFormat="1" applyFont="1" applyFill="1" applyBorder="1">
      <alignment/>
      <protection/>
    </xf>
    <xf numFmtId="0" fontId="45" fillId="34" borderId="62" xfId="63" applyFont="1" applyFill="1" applyBorder="1" applyAlignment="1">
      <alignment/>
      <protection/>
    </xf>
    <xf numFmtId="0" fontId="45" fillId="0" borderId="62" xfId="63" applyFont="1" applyFill="1" applyBorder="1" applyAlignment="1">
      <alignment/>
      <protection/>
    </xf>
    <xf numFmtId="0" fontId="2" fillId="0" borderId="0" xfId="63" applyFont="1" applyFill="1">
      <alignment/>
      <protection/>
    </xf>
    <xf numFmtId="186" fontId="45" fillId="19" borderId="68" xfId="63" applyNumberFormat="1" applyFont="1" applyFill="1" applyBorder="1">
      <alignment/>
      <protection/>
    </xf>
    <xf numFmtId="3" fontId="45" fillId="19" borderId="55" xfId="63" applyNumberFormat="1" applyFont="1" applyFill="1" applyBorder="1">
      <alignment/>
      <protection/>
    </xf>
    <xf numFmtId="0" fontId="45" fillId="19" borderId="62" xfId="63" applyFont="1" applyFill="1" applyBorder="1" applyAlignment="1">
      <alignment horizontal="center"/>
      <protection/>
    </xf>
    <xf numFmtId="186" fontId="45" fillId="0" borderId="68" xfId="63" applyNumberFormat="1" applyFont="1" applyFill="1" applyBorder="1">
      <alignment/>
      <protection/>
    </xf>
    <xf numFmtId="178" fontId="45" fillId="0" borderId="55" xfId="63" applyNumberFormat="1" applyFont="1" applyFill="1" applyBorder="1" applyAlignment="1">
      <alignment horizontal="right" vertical="center"/>
      <protection/>
    </xf>
    <xf numFmtId="0" fontId="45" fillId="0" borderId="62" xfId="63" applyFont="1" applyFill="1" applyBorder="1">
      <alignment/>
      <protection/>
    </xf>
    <xf numFmtId="38" fontId="67" fillId="0" borderId="55" xfId="48" applyFont="1" applyBorder="1" applyAlignment="1">
      <alignment/>
    </xf>
    <xf numFmtId="38" fontId="67" fillId="0" borderId="55" xfId="48" applyFont="1" applyFill="1" applyBorder="1" applyAlignment="1">
      <alignment/>
    </xf>
    <xf numFmtId="0" fontId="45" fillId="0" borderId="51" xfId="63" applyFont="1" applyFill="1" applyBorder="1">
      <alignment/>
      <protection/>
    </xf>
    <xf numFmtId="3" fontId="45" fillId="0" borderId="55" xfId="63" applyNumberFormat="1" applyFont="1" applyFill="1" applyBorder="1">
      <alignment/>
      <protection/>
    </xf>
    <xf numFmtId="0" fontId="45" fillId="0" borderId="69" xfId="63" applyFont="1" applyFill="1" applyBorder="1">
      <alignment/>
      <protection/>
    </xf>
    <xf numFmtId="0" fontId="45" fillId="19" borderId="69" xfId="63" applyFont="1" applyFill="1" applyBorder="1" applyAlignment="1">
      <alignment horizontal="center"/>
      <protection/>
    </xf>
    <xf numFmtId="178" fontId="68" fillId="0" borderId="31" xfId="67" applyNumberFormat="1" applyFont="1" applyBorder="1" applyAlignment="1">
      <alignment horizontal="right" vertical="center"/>
      <protection/>
    </xf>
    <xf numFmtId="178" fontId="45" fillId="0" borderId="31" xfId="60" applyNumberFormat="1" applyFont="1" applyBorder="1" applyAlignment="1">
      <alignment horizontal="right" vertical="center"/>
      <protection/>
    </xf>
    <xf numFmtId="178" fontId="45" fillId="19" borderId="55" xfId="60" applyNumberFormat="1" applyFont="1" applyFill="1" applyBorder="1" applyAlignment="1">
      <alignment horizontal="right" vertical="center"/>
      <protection/>
    </xf>
    <xf numFmtId="178" fontId="45" fillId="0" borderId="45" xfId="61" applyNumberFormat="1" applyFont="1" applyBorder="1" applyAlignment="1">
      <alignment horizontal="right" vertical="center"/>
      <protection/>
    </xf>
    <xf numFmtId="178" fontId="45" fillId="0" borderId="31" xfId="61" applyNumberFormat="1" applyFont="1" applyBorder="1" applyAlignment="1">
      <alignment horizontal="right" vertical="center"/>
      <protection/>
    </xf>
    <xf numFmtId="0" fontId="45" fillId="0" borderId="70" xfId="63" applyFont="1" applyFill="1" applyBorder="1">
      <alignment/>
      <protection/>
    </xf>
    <xf numFmtId="178" fontId="45" fillId="0" borderId="32" xfId="61" applyNumberFormat="1" applyFont="1" applyBorder="1" applyAlignment="1">
      <alignment horizontal="right" vertical="center"/>
      <protection/>
    </xf>
    <xf numFmtId="187" fontId="45" fillId="0" borderId="71" xfId="63" applyNumberFormat="1" applyFont="1" applyFill="1" applyBorder="1">
      <alignment/>
      <protection/>
    </xf>
    <xf numFmtId="178" fontId="45" fillId="0" borderId="45" xfId="61" applyNumberFormat="1" applyFont="1" applyFill="1" applyBorder="1" applyAlignment="1">
      <alignment horizontal="right" vertical="center"/>
      <protection/>
    </xf>
    <xf numFmtId="0" fontId="45" fillId="0" borderId="32" xfId="63" applyFont="1" applyFill="1" applyBorder="1">
      <alignment/>
      <protection/>
    </xf>
    <xf numFmtId="0" fontId="45" fillId="0" borderId="72" xfId="63" applyFont="1" applyFill="1" applyBorder="1">
      <alignment/>
      <protection/>
    </xf>
    <xf numFmtId="185" fontId="45" fillId="0" borderId="65" xfId="63" applyNumberFormat="1" applyFont="1" applyFill="1" applyBorder="1" applyAlignment="1">
      <alignment horizontal="center" vertical="center" wrapText="1"/>
      <protection/>
    </xf>
    <xf numFmtId="3" fontId="45" fillId="0" borderId="66" xfId="63" applyNumberFormat="1" applyFont="1" applyFill="1" applyBorder="1" applyAlignment="1">
      <alignment horizontal="center" vertical="center" wrapText="1"/>
      <protection/>
    </xf>
    <xf numFmtId="3" fontId="45" fillId="0" borderId="66" xfId="63" applyNumberFormat="1" applyFont="1" applyFill="1" applyBorder="1" applyAlignment="1">
      <alignment horizontal="left" vertical="center" wrapText="1"/>
      <protection/>
    </xf>
    <xf numFmtId="185" fontId="69" fillId="0" borderId="0" xfId="63" applyNumberFormat="1" applyFont="1" applyFill="1">
      <alignment/>
      <protection/>
    </xf>
    <xf numFmtId="3" fontId="69" fillId="0" borderId="0" xfId="63" applyNumberFormat="1" applyFont="1" applyFill="1">
      <alignment/>
      <protection/>
    </xf>
    <xf numFmtId="3" fontId="69" fillId="0" borderId="0" xfId="63" applyNumberFormat="1" applyFont="1" applyFill="1" applyAlignment="1">
      <alignment/>
      <protection/>
    </xf>
    <xf numFmtId="0" fontId="69" fillId="0" borderId="0" xfId="63" applyFont="1" applyFill="1" applyAlignment="1">
      <alignment horizontal="right"/>
      <protection/>
    </xf>
    <xf numFmtId="0" fontId="69" fillId="0" borderId="0" xfId="63" applyFont="1" applyFill="1">
      <alignment/>
      <protection/>
    </xf>
    <xf numFmtId="0" fontId="18" fillId="0" borderId="0" xfId="63" applyFont="1" applyAlignment="1">
      <alignment horizontal="center"/>
      <protection/>
    </xf>
    <xf numFmtId="0" fontId="70" fillId="0" borderId="0" xfId="63" applyFont="1" applyAlignment="1">
      <alignment horizontal="center"/>
      <protection/>
    </xf>
    <xf numFmtId="184" fontId="3" fillId="0" borderId="0" xfId="60" applyNumberFormat="1">
      <alignment vertical="center"/>
      <protection/>
    </xf>
    <xf numFmtId="184" fontId="67" fillId="0" borderId="45" xfId="60" applyNumberFormat="1" applyFont="1" applyFill="1" applyBorder="1" applyAlignment="1">
      <alignment horizontal="center" vertical="center"/>
      <protection/>
    </xf>
    <xf numFmtId="180" fontId="67" fillId="0" borderId="45" xfId="60" applyNumberFormat="1" applyFont="1" applyFill="1" applyBorder="1" applyAlignment="1">
      <alignment horizontal="center" vertical="center"/>
      <protection/>
    </xf>
    <xf numFmtId="0" fontId="67" fillId="0" borderId="53" xfId="60" applyFont="1" applyFill="1" applyBorder="1" applyAlignment="1">
      <alignment horizontal="center" vertical="center"/>
      <protection/>
    </xf>
    <xf numFmtId="184" fontId="67" fillId="0" borderId="53" xfId="60" applyNumberFormat="1" applyFont="1" applyFill="1" applyBorder="1" applyAlignment="1">
      <alignment horizontal="center" vertical="center"/>
      <protection/>
    </xf>
    <xf numFmtId="184" fontId="67" fillId="0" borderId="53" xfId="60" applyNumberFormat="1" applyFont="1" applyBorder="1" applyAlignment="1">
      <alignment horizontal="center" vertical="center"/>
      <protection/>
    </xf>
    <xf numFmtId="0" fontId="67" fillId="0" borderId="53" xfId="60" applyFont="1" applyBorder="1" applyAlignment="1">
      <alignment horizontal="center" vertical="center"/>
      <protection/>
    </xf>
    <xf numFmtId="180" fontId="67" fillId="0" borderId="54" xfId="60" applyNumberFormat="1" applyFont="1" applyBorder="1" applyAlignment="1">
      <alignment horizontal="center" vertical="center"/>
      <protection/>
    </xf>
    <xf numFmtId="0" fontId="67" fillId="0" borderId="54" xfId="60" applyFont="1" applyBorder="1" applyAlignment="1">
      <alignment horizontal="center" vertical="center"/>
      <protection/>
    </xf>
    <xf numFmtId="184" fontId="67" fillId="0" borderId="55" xfId="60" applyNumberFormat="1" applyFont="1" applyBorder="1" applyAlignment="1">
      <alignment horizontal="center" vertical="center" wrapText="1"/>
      <protection/>
    </xf>
    <xf numFmtId="0" fontId="67" fillId="0" borderId="55" xfId="60" applyFont="1" applyBorder="1" applyAlignment="1">
      <alignment horizontal="center" vertical="center" wrapText="1"/>
      <protection/>
    </xf>
    <xf numFmtId="0" fontId="67" fillId="0" borderId="55" xfId="60" applyFont="1" applyBorder="1" applyAlignment="1">
      <alignment horizontal="center" vertical="center"/>
      <protection/>
    </xf>
    <xf numFmtId="0" fontId="67" fillId="0" borderId="73" xfId="60" applyFont="1" applyBorder="1" applyAlignment="1">
      <alignment horizontal="left" vertical="justify" wrapText="1"/>
      <protection/>
    </xf>
    <xf numFmtId="0" fontId="0" fillId="0" borderId="0" xfId="62" applyFont="1">
      <alignment/>
      <protection/>
    </xf>
    <xf numFmtId="0" fontId="71" fillId="0" borderId="0" xfId="62" applyFont="1">
      <alignment/>
      <protection/>
    </xf>
    <xf numFmtId="0" fontId="65" fillId="0" borderId="0" xfId="62" applyFont="1">
      <alignment/>
      <protection/>
    </xf>
    <xf numFmtId="178" fontId="0" fillId="0" borderId="0" xfId="62" applyNumberFormat="1" applyFont="1" applyAlignment="1">
      <alignment vertical="top"/>
      <protection/>
    </xf>
    <xf numFmtId="178" fontId="64" fillId="0" borderId="74" xfId="0" applyNumberFormat="1" applyFont="1" applyBorder="1" applyAlignment="1">
      <alignment vertical="top"/>
    </xf>
    <xf numFmtId="178" fontId="64" fillId="0" borderId="75" xfId="0" applyNumberFormat="1" applyFont="1" applyBorder="1" applyAlignment="1">
      <alignment vertical="top"/>
    </xf>
    <xf numFmtId="178" fontId="64" fillId="0" borderId="76" xfId="0" applyNumberFormat="1" applyFont="1" applyBorder="1" applyAlignment="1">
      <alignment vertical="top"/>
    </xf>
    <xf numFmtId="178" fontId="64" fillId="0" borderId="77" xfId="0" applyNumberFormat="1" applyFont="1" applyBorder="1" applyAlignment="1">
      <alignment vertical="top"/>
    </xf>
    <xf numFmtId="178" fontId="65" fillId="0" borderId="78" xfId="62" applyNumberFormat="1" applyFont="1" applyBorder="1" applyAlignment="1">
      <alignment horizontal="center" vertical="center"/>
      <protection/>
    </xf>
    <xf numFmtId="178" fontId="65" fillId="0" borderId="79" xfId="62" applyNumberFormat="1" applyFont="1" applyBorder="1" applyAlignment="1">
      <alignment vertical="top"/>
      <protection/>
    </xf>
    <xf numFmtId="188" fontId="64" fillId="0" borderId="80" xfId="0" applyNumberFormat="1" applyFont="1" applyBorder="1" applyAlignment="1">
      <alignment/>
    </xf>
    <xf numFmtId="188" fontId="64" fillId="0" borderId="81" xfId="0" applyNumberFormat="1" applyFont="1" applyBorder="1" applyAlignment="1">
      <alignment/>
    </xf>
    <xf numFmtId="188" fontId="64" fillId="0" borderId="82" xfId="0" applyNumberFormat="1" applyFont="1" applyBorder="1" applyAlignment="1">
      <alignment/>
    </xf>
    <xf numFmtId="188" fontId="64" fillId="0" borderId="83" xfId="0" applyNumberFormat="1" applyFont="1" applyBorder="1" applyAlignment="1">
      <alignment/>
    </xf>
    <xf numFmtId="0" fontId="65" fillId="0" borderId="84" xfId="62" applyFont="1" applyBorder="1" applyAlignment="1">
      <alignment horizontal="center" vertical="center"/>
      <protection/>
    </xf>
    <xf numFmtId="0" fontId="65" fillId="0" borderId="85" xfId="62" applyFont="1" applyBorder="1">
      <alignment/>
      <protection/>
    </xf>
    <xf numFmtId="178" fontId="65" fillId="0" borderId="86" xfId="62" applyNumberFormat="1" applyFont="1" applyBorder="1" applyAlignment="1">
      <alignment horizontal="center" vertical="center"/>
      <protection/>
    </xf>
    <xf numFmtId="178" fontId="65" fillId="0" borderId="87" xfId="62" applyNumberFormat="1" applyFont="1" applyBorder="1" applyAlignment="1">
      <alignment vertical="top"/>
      <protection/>
    </xf>
    <xf numFmtId="0" fontId="65" fillId="0" borderId="87" xfId="62" applyFont="1" applyBorder="1">
      <alignment/>
      <protection/>
    </xf>
    <xf numFmtId="178" fontId="65" fillId="0" borderId="63" xfId="62" applyNumberFormat="1" applyFont="1" applyBorder="1" applyAlignment="1">
      <alignment horizontal="distributed" vertical="center"/>
      <protection/>
    </xf>
    <xf numFmtId="178" fontId="65" fillId="0" borderId="88" xfId="62" applyNumberFormat="1" applyFont="1" applyBorder="1" applyAlignment="1">
      <alignment vertical="top"/>
      <protection/>
    </xf>
    <xf numFmtId="188" fontId="64" fillId="0" borderId="89" xfId="0" applyNumberFormat="1" applyFont="1" applyBorder="1" applyAlignment="1">
      <alignment/>
    </xf>
    <xf numFmtId="188" fontId="64" fillId="0" borderId="90" xfId="0" applyNumberFormat="1" applyFont="1" applyBorder="1" applyAlignment="1">
      <alignment/>
    </xf>
    <xf numFmtId="188" fontId="64" fillId="0" borderId="47" xfId="0" applyNumberFormat="1" applyFont="1" applyBorder="1" applyAlignment="1">
      <alignment/>
    </xf>
    <xf numFmtId="188" fontId="64" fillId="0" borderId="91" xfId="0" applyNumberFormat="1" applyFont="1" applyBorder="1" applyAlignment="1">
      <alignment/>
    </xf>
    <xf numFmtId="0" fontId="65" fillId="0" borderId="92" xfId="62" applyFont="1" applyBorder="1" applyAlignment="1">
      <alignment horizontal="distributed" vertical="center"/>
      <protection/>
    </xf>
    <xf numFmtId="0" fontId="65" fillId="0" borderId="93" xfId="62" applyFont="1" applyBorder="1">
      <alignment/>
      <protection/>
    </xf>
    <xf numFmtId="178" fontId="64" fillId="0" borderId="94" xfId="0" applyNumberFormat="1" applyFont="1" applyBorder="1" applyAlignment="1">
      <alignment vertical="top"/>
    </xf>
    <xf numFmtId="178" fontId="64" fillId="0" borderId="95" xfId="0" applyNumberFormat="1" applyFont="1" applyBorder="1" applyAlignment="1">
      <alignment vertical="top"/>
    </xf>
    <xf numFmtId="178" fontId="64" fillId="0" borderId="40" xfId="0" applyNumberFormat="1" applyFont="1" applyBorder="1" applyAlignment="1">
      <alignment vertical="top"/>
    </xf>
    <xf numFmtId="178" fontId="64" fillId="0" borderId="96" xfId="0" applyNumberFormat="1" applyFont="1" applyBorder="1" applyAlignment="1">
      <alignment vertical="top"/>
    </xf>
    <xf numFmtId="178" fontId="65" fillId="0" borderId="97" xfId="62" applyNumberFormat="1" applyFont="1" applyBorder="1" applyAlignment="1">
      <alignment horizontal="distributed" vertical="center"/>
      <protection/>
    </xf>
    <xf numFmtId="178" fontId="65" fillId="0" borderId="93" xfId="62" applyNumberFormat="1" applyFont="1" applyBorder="1" applyAlignment="1">
      <alignment vertical="top"/>
      <protection/>
    </xf>
    <xf numFmtId="0" fontId="65" fillId="0" borderId="98" xfId="62" applyFont="1" applyBorder="1" applyAlignment="1">
      <alignment horizontal="distributed" vertical="center"/>
      <protection/>
    </xf>
    <xf numFmtId="0" fontId="65" fillId="0" borderId="99" xfId="62" applyFont="1" applyBorder="1">
      <alignment/>
      <protection/>
    </xf>
    <xf numFmtId="0" fontId="0" fillId="0" borderId="0" xfId="62" applyFont="1" applyBorder="1">
      <alignment/>
      <protection/>
    </xf>
    <xf numFmtId="0" fontId="65" fillId="0" borderId="100" xfId="62" applyFont="1" applyBorder="1" applyAlignment="1">
      <alignment horizontal="center" vertical="distributed"/>
      <protection/>
    </xf>
    <xf numFmtId="0" fontId="65" fillId="0" borderId="101" xfId="62" applyFont="1" applyBorder="1" applyAlignment="1">
      <alignment horizontal="center" vertical="center" wrapText="1"/>
      <protection/>
    </xf>
    <xf numFmtId="0" fontId="65" fillId="0" borderId="101" xfId="62" applyFont="1" applyBorder="1" applyAlignment="1">
      <alignment horizontal="center" vertical="distributed"/>
      <protection/>
    </xf>
    <xf numFmtId="0" fontId="65" fillId="0" borderId="78" xfId="62" applyFont="1" applyBorder="1">
      <alignment/>
      <protection/>
    </xf>
    <xf numFmtId="0" fontId="65" fillId="0" borderId="79" xfId="62" applyFont="1" applyBorder="1">
      <alignment/>
      <protection/>
    </xf>
    <xf numFmtId="0" fontId="0" fillId="0" borderId="34" xfId="62" applyFont="1" applyBorder="1">
      <alignment/>
      <protection/>
    </xf>
    <xf numFmtId="0" fontId="65" fillId="0" borderId="102" xfId="62" applyFont="1" applyBorder="1">
      <alignment/>
      <protection/>
    </xf>
    <xf numFmtId="0" fontId="65" fillId="0" borderId="72" xfId="62" applyFont="1" applyBorder="1">
      <alignment/>
      <protection/>
    </xf>
    <xf numFmtId="0" fontId="65" fillId="0" borderId="103" xfId="62" applyFont="1" applyBorder="1" applyAlignment="1">
      <alignment horizontal="centerContinuous" vertical="center"/>
      <protection/>
    </xf>
    <xf numFmtId="0" fontId="65" fillId="0" borderId="104" xfId="62" applyFont="1" applyBorder="1" applyAlignment="1">
      <alignment horizontal="centerContinuous" vertical="center"/>
      <protection/>
    </xf>
    <xf numFmtId="0" fontId="65" fillId="0" borderId="105" xfId="62" applyFont="1" applyBorder="1" applyAlignment="1">
      <alignment horizontal="centerContinuous" vertical="center"/>
      <protection/>
    </xf>
    <xf numFmtId="0" fontId="65" fillId="0" borderId="98" xfId="62" applyFont="1" applyBorder="1" applyAlignment="1">
      <alignment horizontal="center" vertical="center"/>
      <protection/>
    </xf>
    <xf numFmtId="0" fontId="65" fillId="0" borderId="106" xfId="62" applyFont="1" applyBorder="1" applyAlignment="1">
      <alignment horizontal="center" vertical="center"/>
      <protection/>
    </xf>
    <xf numFmtId="0" fontId="65" fillId="0" borderId="99" xfId="62" applyFont="1" applyBorder="1" applyAlignment="1">
      <alignment horizontal="center" vertical="center"/>
      <protection/>
    </xf>
    <xf numFmtId="0" fontId="65" fillId="0" borderId="84" xfId="62" applyFont="1" applyBorder="1" applyAlignment="1">
      <alignment horizontal="right" vertical="top"/>
      <protection/>
    </xf>
    <xf numFmtId="0" fontId="2" fillId="0" borderId="0" xfId="62" applyFont="1">
      <alignment/>
      <protection/>
    </xf>
    <xf numFmtId="0" fontId="45" fillId="0" borderId="0" xfId="62" applyNumberFormat="1" applyFont="1" applyAlignment="1">
      <alignment horizontal="right" vertical="center"/>
      <protection/>
    </xf>
    <xf numFmtId="0" fontId="65" fillId="0" borderId="0" xfId="62" applyFont="1" applyAlignment="1">
      <alignment horizontal="centerContinuous" vertical="center"/>
      <protection/>
    </xf>
    <xf numFmtId="184" fontId="23" fillId="0" borderId="0" xfId="64" applyNumberFormat="1" applyFont="1" applyAlignment="1">
      <alignment vertical="center"/>
      <protection/>
    </xf>
    <xf numFmtId="0" fontId="14" fillId="0" borderId="0" xfId="64" applyFont="1" applyAlignment="1">
      <alignment vertical="center"/>
      <protection/>
    </xf>
    <xf numFmtId="184" fontId="23" fillId="0" borderId="0" xfId="64" applyNumberFormat="1" applyFont="1" applyAlignment="1">
      <alignment horizontal="center" vertical="center"/>
      <protection/>
    </xf>
    <xf numFmtId="0" fontId="24" fillId="0" borderId="0" xfId="64" applyFont="1">
      <alignment/>
      <protection/>
    </xf>
    <xf numFmtId="184" fontId="72" fillId="0" borderId="0" xfId="64" applyNumberFormat="1" applyFont="1" applyAlignment="1">
      <alignment vertical="center"/>
      <protection/>
    </xf>
    <xf numFmtId="184" fontId="73" fillId="0" borderId="0" xfId="64" applyNumberFormat="1" applyFont="1" applyAlignment="1">
      <alignment vertical="center"/>
      <protection/>
    </xf>
    <xf numFmtId="0" fontId="72" fillId="0" borderId="0" xfId="64" applyFont="1" applyAlignment="1">
      <alignment vertical="center"/>
      <protection/>
    </xf>
    <xf numFmtId="184" fontId="72" fillId="0" borderId="0" xfId="64" applyNumberFormat="1" applyFont="1" applyAlignment="1">
      <alignment horizontal="center" vertical="center"/>
      <protection/>
    </xf>
    <xf numFmtId="184" fontId="23" fillId="0" borderId="0" xfId="64" applyNumberFormat="1" applyFont="1" applyFill="1" applyAlignment="1">
      <alignment vertical="center"/>
      <protection/>
    </xf>
    <xf numFmtId="184" fontId="45" fillId="0" borderId="55" xfId="64" applyNumberFormat="1" applyFont="1" applyFill="1" applyBorder="1" applyAlignment="1">
      <alignment horizontal="center" vertical="center"/>
      <protection/>
    </xf>
    <xf numFmtId="184" fontId="72" fillId="0" borderId="55" xfId="64" applyNumberFormat="1" applyFont="1" applyFill="1" applyBorder="1" applyAlignment="1">
      <alignment horizontal="center" vertical="center"/>
      <protection/>
    </xf>
    <xf numFmtId="184" fontId="23" fillId="0" borderId="0" xfId="64" applyNumberFormat="1" applyFont="1" applyAlignment="1">
      <alignment horizontal="center" vertical="center" shrinkToFit="1"/>
      <protection/>
    </xf>
    <xf numFmtId="184" fontId="72" fillId="0" borderId="107" xfId="64" applyNumberFormat="1" applyFont="1" applyFill="1" applyBorder="1" applyAlignment="1">
      <alignment horizontal="center" vertical="center" shrinkToFit="1"/>
      <protection/>
    </xf>
    <xf numFmtId="184" fontId="72" fillId="0" borderId="107" xfId="64" applyNumberFormat="1" applyFont="1" applyFill="1" applyBorder="1" applyAlignment="1">
      <alignment horizontal="center" vertical="center" wrapText="1" shrinkToFit="1"/>
      <protection/>
    </xf>
    <xf numFmtId="0" fontId="72" fillId="0" borderId="108" xfId="64" applyNumberFormat="1" applyFont="1" applyFill="1" applyBorder="1" applyAlignment="1">
      <alignment horizontal="center" vertical="center" shrinkToFit="1"/>
      <protection/>
    </xf>
    <xf numFmtId="184" fontId="74" fillId="0" borderId="0" xfId="64" applyNumberFormat="1" applyFont="1" applyAlignment="1">
      <alignment vertical="center"/>
      <protection/>
    </xf>
    <xf numFmtId="0" fontId="74" fillId="0" borderId="0" xfId="64" applyFont="1" applyAlignment="1">
      <alignment vertical="center"/>
      <protection/>
    </xf>
    <xf numFmtId="184" fontId="74" fillId="0" borderId="0" xfId="64" applyNumberFormat="1" applyFont="1" applyAlignment="1">
      <alignment horizontal="center" vertical="center"/>
      <protection/>
    </xf>
    <xf numFmtId="184" fontId="75" fillId="0" borderId="0" xfId="64" applyNumberFormat="1" applyFont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distributed" vertical="center"/>
      <protection/>
    </xf>
    <xf numFmtId="0" fontId="0" fillId="0" borderId="0" xfId="62" applyFont="1" applyAlignment="1">
      <alignment horizontal="center" vertical="center"/>
      <protection/>
    </xf>
    <xf numFmtId="0" fontId="65" fillId="0" borderId="0" xfId="62" applyFont="1" applyAlignment="1">
      <alignment vertical="center"/>
      <protection/>
    </xf>
    <xf numFmtId="0" fontId="65" fillId="0" borderId="0" xfId="62" applyFont="1" applyAlignment="1">
      <alignment horizontal="left" vertical="center"/>
      <protection/>
    </xf>
    <xf numFmtId="0" fontId="65" fillId="0" borderId="0" xfId="62" applyFont="1" applyAlignment="1">
      <alignment horizontal="center" vertical="center"/>
      <protection/>
    </xf>
    <xf numFmtId="0" fontId="65" fillId="0" borderId="0" xfId="62" applyFont="1" applyAlignment="1">
      <alignment horizontal="right" vertical="center"/>
      <protection/>
    </xf>
    <xf numFmtId="0" fontId="65" fillId="0" borderId="0" xfId="62" applyFont="1" applyAlignment="1">
      <alignment horizontal="distributed" vertical="center"/>
      <protection/>
    </xf>
    <xf numFmtId="186" fontId="65" fillId="0" borderId="69" xfId="62" applyNumberFormat="1" applyFont="1" applyBorder="1" applyAlignment="1">
      <alignment vertical="center"/>
      <protection/>
    </xf>
    <xf numFmtId="178" fontId="64" fillId="0" borderId="69" xfId="0" applyNumberFormat="1" applyFont="1" applyBorder="1" applyAlignment="1">
      <alignment horizontal="right" vertical="center"/>
    </xf>
    <xf numFmtId="178" fontId="64" fillId="0" borderId="32" xfId="0" applyNumberFormat="1" applyFont="1" applyBorder="1" applyAlignment="1">
      <alignment horizontal="right" vertical="center"/>
    </xf>
    <xf numFmtId="49" fontId="64" fillId="0" borderId="69" xfId="0" applyNumberFormat="1" applyFont="1" applyBorder="1" applyAlignment="1">
      <alignment horizontal="right" vertical="center"/>
    </xf>
    <xf numFmtId="178" fontId="64" fillId="0" borderId="34" xfId="0" applyNumberFormat="1" applyFont="1" applyBorder="1" applyAlignment="1">
      <alignment horizontal="right" vertical="center"/>
    </xf>
    <xf numFmtId="0" fontId="72" fillId="0" borderId="32" xfId="62" applyFont="1" applyBorder="1" applyAlignment="1">
      <alignment horizontal="centerContinuous" vertical="center"/>
      <protection/>
    </xf>
    <xf numFmtId="0" fontId="72" fillId="0" borderId="45" xfId="62" applyFont="1" applyBorder="1" applyAlignment="1">
      <alignment horizontal="centerContinuous" vertical="center"/>
      <protection/>
    </xf>
    <xf numFmtId="178" fontId="64" fillId="0" borderId="62" xfId="0" applyNumberFormat="1" applyFont="1" applyBorder="1" applyAlignment="1">
      <alignment horizontal="right" vertical="center"/>
    </xf>
    <xf numFmtId="0" fontId="72" fillId="0" borderId="69" xfId="62" applyFont="1" applyBorder="1" applyAlignment="1">
      <alignment horizontal="centerContinuous" vertical="center"/>
      <protection/>
    </xf>
    <xf numFmtId="190" fontId="72" fillId="0" borderId="13" xfId="62" applyNumberFormat="1" applyFont="1" applyBorder="1" applyAlignment="1">
      <alignment horizontal="centerContinuous" vertical="center"/>
      <protection/>
    </xf>
    <xf numFmtId="186" fontId="65" fillId="0" borderId="43" xfId="62" applyNumberFormat="1" applyFont="1" applyBorder="1" applyAlignment="1">
      <alignment vertical="center"/>
      <protection/>
    </xf>
    <xf numFmtId="178" fontId="64" fillId="0" borderId="43" xfId="0" applyNumberFormat="1" applyFont="1" applyBorder="1" applyAlignment="1">
      <alignment horizontal="right" vertical="center"/>
    </xf>
    <xf numFmtId="178" fontId="64" fillId="0" borderId="35" xfId="0" applyNumberFormat="1" applyFont="1" applyBorder="1" applyAlignment="1">
      <alignment horizontal="right" vertical="center"/>
    </xf>
    <xf numFmtId="49" fontId="64" fillId="0" borderId="43" xfId="0" applyNumberFormat="1" applyFont="1" applyBorder="1" applyAlignment="1">
      <alignment horizontal="right" vertical="center"/>
    </xf>
    <xf numFmtId="178" fontId="64" fillId="0" borderId="12" xfId="0" applyNumberFormat="1" applyFont="1" applyBorder="1" applyAlignment="1">
      <alignment horizontal="right" vertical="center"/>
    </xf>
    <xf numFmtId="0" fontId="72" fillId="0" borderId="43" xfId="62" applyFont="1" applyBorder="1" applyAlignment="1">
      <alignment horizontal="distributed" vertical="center"/>
      <protection/>
    </xf>
    <xf numFmtId="190" fontId="65" fillId="0" borderId="31" xfId="62" applyNumberFormat="1" applyFont="1" applyBorder="1" applyAlignment="1">
      <alignment horizontal="center" vertical="center"/>
      <protection/>
    </xf>
    <xf numFmtId="190" fontId="65" fillId="0" borderId="12" xfId="62" applyNumberFormat="1" applyFont="1" applyBorder="1" applyAlignment="1">
      <alignment horizontal="center" vertical="center"/>
      <protection/>
    </xf>
    <xf numFmtId="186" fontId="65" fillId="0" borderId="32" xfId="62" applyNumberFormat="1" applyFont="1" applyBorder="1" applyAlignment="1">
      <alignment vertical="center"/>
      <protection/>
    </xf>
    <xf numFmtId="178" fontId="64" fillId="0" borderId="49" xfId="0" applyNumberFormat="1" applyFont="1" applyBorder="1" applyAlignment="1">
      <alignment horizontal="right" vertical="center"/>
    </xf>
    <xf numFmtId="178" fontId="64" fillId="0" borderId="17" xfId="0" applyNumberFormat="1" applyFont="1" applyBorder="1" applyAlignment="1">
      <alignment horizontal="right" vertical="center"/>
    </xf>
    <xf numFmtId="0" fontId="72" fillId="0" borderId="49" xfId="62" applyFont="1" applyBorder="1" applyAlignment="1">
      <alignment horizontal="centerContinuous" vertical="center"/>
      <protection/>
    </xf>
    <xf numFmtId="178" fontId="64" fillId="0" borderId="45" xfId="0" applyNumberFormat="1" applyFont="1" applyBorder="1" applyAlignment="1">
      <alignment horizontal="right" vertical="center"/>
    </xf>
    <xf numFmtId="178" fontId="64" fillId="0" borderId="31" xfId="0" applyNumberFormat="1" applyFont="1" applyBorder="1" applyAlignment="1">
      <alignment horizontal="right" vertical="center"/>
    </xf>
    <xf numFmtId="0" fontId="72" fillId="0" borderId="32" xfId="62" applyFont="1" applyBorder="1" applyAlignment="1">
      <alignment vertical="center"/>
      <protection/>
    </xf>
    <xf numFmtId="190" fontId="65" fillId="0" borderId="31" xfId="62" applyNumberFormat="1" applyFont="1" applyBorder="1" applyAlignment="1">
      <alignment vertical="center"/>
      <protection/>
    </xf>
    <xf numFmtId="190" fontId="65" fillId="0" borderId="12" xfId="62" applyNumberFormat="1" applyFont="1" applyBorder="1" applyAlignment="1">
      <alignment horizontal="right" vertical="center"/>
      <protection/>
    </xf>
    <xf numFmtId="49" fontId="64" fillId="0" borderId="49" xfId="0" applyNumberFormat="1" applyFont="1" applyBorder="1" applyAlignment="1">
      <alignment horizontal="right" vertical="center"/>
    </xf>
    <xf numFmtId="49" fontId="64" fillId="0" borderId="32" xfId="0" applyNumberFormat="1" applyFont="1" applyBorder="1" applyAlignment="1">
      <alignment horizontal="right" vertical="center"/>
    </xf>
    <xf numFmtId="0" fontId="0" fillId="0" borderId="0" xfId="62" applyFont="1" applyAlignment="1">
      <alignment horizontal="center" vertical="center" wrapText="1"/>
      <protection/>
    </xf>
    <xf numFmtId="191" fontId="65" fillId="0" borderId="43" xfId="62" applyNumberFormat="1" applyFont="1" applyBorder="1" applyAlignment="1">
      <alignment horizontal="center" vertical="center" wrapText="1"/>
      <protection/>
    </xf>
    <xf numFmtId="178" fontId="65" fillId="0" borderId="43" xfId="62" applyNumberFormat="1" applyFont="1" applyBorder="1" applyAlignment="1">
      <alignment horizontal="right" vertical="center" wrapText="1"/>
      <protection/>
    </xf>
    <xf numFmtId="192" fontId="65" fillId="0" borderId="43" xfId="62" applyNumberFormat="1" applyFont="1" applyBorder="1" applyAlignment="1">
      <alignment horizontal="center" vertical="center" wrapText="1"/>
      <protection/>
    </xf>
    <xf numFmtId="178" fontId="65" fillId="0" borderId="16" xfId="62" applyNumberFormat="1" applyFont="1" applyBorder="1" applyAlignment="1">
      <alignment horizontal="right" vertical="center" wrapText="1"/>
      <protection/>
    </xf>
    <xf numFmtId="0" fontId="65" fillId="0" borderId="109" xfId="62" applyFont="1" applyBorder="1" applyAlignment="1">
      <alignment horizontal="center" vertical="center" wrapText="1"/>
      <protection/>
    </xf>
    <xf numFmtId="0" fontId="65" fillId="0" borderId="23" xfId="62" applyFont="1" applyBorder="1" applyAlignment="1">
      <alignment horizontal="centerContinuous" vertical="center"/>
      <protection/>
    </xf>
    <xf numFmtId="0" fontId="65" fillId="0" borderId="24" xfId="62" applyFont="1" applyBorder="1" applyAlignment="1">
      <alignment horizontal="centerContinuous" vertical="center"/>
      <protection/>
    </xf>
    <xf numFmtId="0" fontId="0" fillId="0" borderId="0" xfId="62" applyFont="1" applyAlignment="1">
      <alignment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Alignment="1">
      <alignment horizontal="centerContinuous"/>
      <protection/>
    </xf>
    <xf numFmtId="0" fontId="0" fillId="0" borderId="0" xfId="62" applyNumberFormat="1" applyFont="1" applyAlignment="1">
      <alignment horizontal="left" vertical="center"/>
      <protection/>
    </xf>
    <xf numFmtId="194" fontId="27" fillId="0" borderId="0" xfId="62" applyNumberFormat="1" applyFont="1" applyAlignment="1">
      <alignment vertical="center"/>
      <protection/>
    </xf>
    <xf numFmtId="194" fontId="27" fillId="0" borderId="0" xfId="62" applyNumberFormat="1" applyFont="1" applyAlignment="1">
      <alignment horizontal="centerContinuous" vertical="center"/>
      <protection/>
    </xf>
    <xf numFmtId="0" fontId="64" fillId="0" borderId="0" xfId="62" applyFont="1" applyAlignment="1">
      <alignment vertical="center"/>
      <protection/>
    </xf>
    <xf numFmtId="0" fontId="64" fillId="0" borderId="0" xfId="62" applyFont="1" applyAlignment="1">
      <alignment horizontal="distributed" vertical="center"/>
      <protection/>
    </xf>
    <xf numFmtId="0" fontId="64" fillId="0" borderId="0" xfId="62" applyFont="1" applyAlignment="1">
      <alignment horizontal="center" vertical="center"/>
      <protection/>
    </xf>
    <xf numFmtId="195" fontId="65" fillId="0" borderId="0" xfId="62" applyNumberFormat="1" applyFont="1" applyBorder="1" applyAlignment="1">
      <alignment horizontal="center" vertical="center" wrapText="1"/>
      <protection/>
    </xf>
    <xf numFmtId="180" fontId="65" fillId="0" borderId="0" xfId="62" applyNumberFormat="1" applyFont="1" applyBorder="1" applyAlignment="1">
      <alignment vertical="center"/>
      <protection/>
    </xf>
    <xf numFmtId="196" fontId="65" fillId="0" borderId="0" xfId="62" applyNumberFormat="1" applyFont="1" applyBorder="1" applyAlignment="1">
      <alignment vertical="center"/>
      <protection/>
    </xf>
    <xf numFmtId="0" fontId="72" fillId="0" borderId="0" xfId="62" applyFont="1" applyBorder="1" applyAlignment="1">
      <alignment horizontal="centerContinuous" vertical="center"/>
      <protection/>
    </xf>
    <xf numFmtId="195" fontId="65" fillId="0" borderId="100" xfId="62" applyNumberFormat="1" applyFont="1" applyBorder="1" applyAlignment="1">
      <alignment horizontal="center" vertical="center" wrapText="1"/>
      <protection/>
    </xf>
    <xf numFmtId="180" fontId="65" fillId="0" borderId="101" xfId="62" applyNumberFormat="1" applyFont="1" applyBorder="1" applyAlignment="1">
      <alignment vertical="center"/>
      <protection/>
    </xf>
    <xf numFmtId="49" fontId="65" fillId="0" borderId="110" xfId="62" applyNumberFormat="1" applyFont="1" applyBorder="1" applyAlignment="1">
      <alignment horizontal="right" vertical="center"/>
      <protection/>
    </xf>
    <xf numFmtId="180" fontId="65" fillId="0" borderId="111" xfId="62" applyNumberFormat="1" applyFont="1" applyBorder="1" applyAlignment="1">
      <alignment vertical="center"/>
      <protection/>
    </xf>
    <xf numFmtId="0" fontId="72" fillId="0" borderId="101" xfId="62" applyFont="1" applyBorder="1" applyAlignment="1">
      <alignment horizontal="centerContinuous" vertical="center"/>
      <protection/>
    </xf>
    <xf numFmtId="0" fontId="72" fillId="0" borderId="112" xfId="62" applyFont="1" applyBorder="1" applyAlignment="1">
      <alignment horizontal="centerContinuous" vertical="center"/>
      <protection/>
    </xf>
    <xf numFmtId="195" fontId="65" fillId="0" borderId="68" xfId="62" applyNumberFormat="1" applyFont="1" applyBorder="1" applyAlignment="1">
      <alignment horizontal="center" vertical="center" wrapText="1"/>
      <protection/>
    </xf>
    <xf numFmtId="180" fontId="65" fillId="0" borderId="55" xfId="62" applyNumberFormat="1" applyFont="1" applyBorder="1" applyAlignment="1">
      <alignment vertical="center"/>
      <protection/>
    </xf>
    <xf numFmtId="49" fontId="65" fillId="0" borderId="69" xfId="62" applyNumberFormat="1" applyFont="1" applyBorder="1" applyAlignment="1">
      <alignment horizontal="right" vertical="center"/>
      <protection/>
    </xf>
    <xf numFmtId="180" fontId="65" fillId="0" borderId="51" xfId="62" applyNumberFormat="1" applyFont="1" applyBorder="1" applyAlignment="1">
      <alignment vertical="center"/>
      <protection/>
    </xf>
    <xf numFmtId="0" fontId="72" fillId="0" borderId="55" xfId="62" applyFont="1" applyBorder="1" applyAlignment="1">
      <alignment horizontal="distributed" vertical="center"/>
      <protection/>
    </xf>
    <xf numFmtId="190" fontId="65" fillId="0" borderId="113" xfId="62" applyNumberFormat="1" applyFont="1" applyBorder="1" applyAlignment="1">
      <alignment horizontal="center" vertical="center"/>
      <protection/>
    </xf>
    <xf numFmtId="0" fontId="64" fillId="0" borderId="0" xfId="62" applyFont="1" applyAlignment="1">
      <alignment horizontal="center" vertical="center" wrapText="1"/>
      <protection/>
    </xf>
    <xf numFmtId="180" fontId="65" fillId="0" borderId="68" xfId="62" applyNumberFormat="1" applyFont="1" applyBorder="1" applyAlignment="1">
      <alignment horizontal="center" vertical="center" wrapText="1"/>
      <protection/>
    </xf>
    <xf numFmtId="180" fontId="65" fillId="0" borderId="55" xfId="0" applyNumberFormat="1" applyFont="1" applyBorder="1" applyAlignment="1">
      <alignment horizontal="center" vertical="center" wrapText="1"/>
    </xf>
    <xf numFmtId="0" fontId="64" fillId="0" borderId="0" xfId="62" applyFont="1" applyAlignment="1">
      <alignment/>
      <protection/>
    </xf>
    <xf numFmtId="0" fontId="65" fillId="0" borderId="0" xfId="62" applyFont="1" applyAlignment="1">
      <alignment/>
      <protection/>
    </xf>
    <xf numFmtId="0" fontId="72" fillId="0" borderId="0" xfId="62" applyFont="1" applyAlignment="1">
      <alignment horizontal="left"/>
      <protection/>
    </xf>
    <xf numFmtId="194" fontId="76" fillId="0" borderId="0" xfId="62" applyNumberFormat="1" applyFont="1" applyAlignment="1">
      <alignment vertical="center"/>
      <protection/>
    </xf>
    <xf numFmtId="49" fontId="64" fillId="0" borderId="24" xfId="0" applyNumberFormat="1" applyFont="1" applyFill="1" applyBorder="1" applyAlignment="1">
      <alignment horizontal="center" vertical="top" wrapText="1"/>
    </xf>
    <xf numFmtId="49" fontId="63" fillId="0" borderId="11" xfId="0" applyNumberFormat="1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4" fillId="0" borderId="37" xfId="0" applyNumberFormat="1" applyFont="1" applyFill="1" applyBorder="1" applyAlignment="1">
      <alignment horizontal="center" vertical="center"/>
    </xf>
    <xf numFmtId="49" fontId="64" fillId="0" borderId="26" xfId="0" applyNumberFormat="1" applyFont="1" applyFill="1" applyBorder="1" applyAlignment="1">
      <alignment horizontal="center" vertical="top" wrapText="1"/>
    </xf>
    <xf numFmtId="49" fontId="64" fillId="0" borderId="114" xfId="0" applyNumberFormat="1" applyFont="1" applyFill="1" applyBorder="1" applyAlignment="1">
      <alignment horizontal="center" vertical="top" wrapText="1"/>
    </xf>
    <xf numFmtId="49" fontId="63" fillId="0" borderId="15" xfId="0" applyNumberFormat="1" applyFont="1" applyFill="1" applyBorder="1" applyAlignment="1">
      <alignment horizontal="center" vertical="top" wrapText="1"/>
    </xf>
    <xf numFmtId="49" fontId="64" fillId="0" borderId="15" xfId="0" applyNumberFormat="1" applyFont="1" applyFill="1" applyBorder="1" applyAlignment="1">
      <alignment horizontal="center" vertical="top" wrapText="1"/>
    </xf>
    <xf numFmtId="49" fontId="63" fillId="0" borderId="15" xfId="0" applyNumberFormat="1" applyFont="1" applyFill="1" applyBorder="1" applyAlignment="1">
      <alignment horizontal="center" vertical="center"/>
    </xf>
    <xf numFmtId="49" fontId="64" fillId="0" borderId="39" xfId="0" applyNumberFormat="1" applyFont="1" applyFill="1" applyBorder="1" applyAlignment="1">
      <alignment horizontal="center" vertical="center"/>
    </xf>
    <xf numFmtId="0" fontId="64" fillId="0" borderId="115" xfId="0" applyFont="1" applyFill="1" applyBorder="1" applyAlignment="1">
      <alignment horizontal="center" vertical="top" wrapText="1"/>
    </xf>
    <xf numFmtId="0" fontId="64" fillId="0" borderId="116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33" xfId="0" applyFont="1" applyFill="1" applyBorder="1" applyAlignment="1">
      <alignment horizontal="center" vertical="top" wrapText="1"/>
    </xf>
    <xf numFmtId="0" fontId="64" fillId="0" borderId="117" xfId="0" applyFont="1" applyFill="1" applyBorder="1" applyAlignment="1">
      <alignment horizontal="center" vertical="top" wrapText="1"/>
    </xf>
    <xf numFmtId="0" fontId="64" fillId="0" borderId="34" xfId="0" applyFont="1" applyFill="1" applyBorder="1" applyAlignment="1">
      <alignment horizontal="center" vertical="top" wrapText="1"/>
    </xf>
    <xf numFmtId="49" fontId="64" fillId="0" borderId="117" xfId="0" applyNumberFormat="1" applyFont="1" applyFill="1" applyBorder="1" applyAlignment="1">
      <alignment horizontal="center" vertical="top" wrapText="1"/>
    </xf>
    <xf numFmtId="49" fontId="64" fillId="0" borderId="34" xfId="0" applyNumberFormat="1" applyFont="1" applyFill="1" applyBorder="1" applyAlignment="1">
      <alignment horizontal="center" vertical="top" wrapText="1"/>
    </xf>
    <xf numFmtId="0" fontId="64" fillId="0" borderId="118" xfId="0" applyFont="1" applyFill="1" applyBorder="1" applyAlignment="1">
      <alignment horizontal="center" vertical="top" wrapText="1"/>
    </xf>
    <xf numFmtId="0" fontId="64" fillId="0" borderId="32" xfId="0" applyFont="1" applyFill="1" applyBorder="1" applyAlignment="1">
      <alignment horizontal="center" vertical="top" wrapText="1"/>
    </xf>
    <xf numFmtId="177" fontId="77" fillId="0" borderId="0" xfId="65" applyNumberFormat="1" applyFont="1" applyFill="1" applyBorder="1" applyAlignment="1">
      <alignment horizontal="center" vertical="center"/>
      <protection/>
    </xf>
    <xf numFmtId="0" fontId="64" fillId="0" borderId="24" xfId="65" applyFont="1" applyFill="1" applyBorder="1" applyAlignment="1">
      <alignment horizontal="right" vertical="center"/>
      <protection/>
    </xf>
    <xf numFmtId="0" fontId="64" fillId="0" borderId="119" xfId="0" applyFont="1" applyFill="1" applyBorder="1" applyAlignment="1">
      <alignment horizontal="center" vertical="top" wrapText="1"/>
    </xf>
    <xf numFmtId="0" fontId="64" fillId="0" borderId="31" xfId="0" applyFont="1" applyFill="1" applyBorder="1" applyAlignment="1">
      <alignment horizontal="center" vertical="top" wrapText="1"/>
    </xf>
    <xf numFmtId="49" fontId="63" fillId="0" borderId="47" xfId="0" applyNumberFormat="1" applyFont="1" applyFill="1" applyBorder="1" applyAlignment="1">
      <alignment horizontal="center" vertical="top" textRotation="255" wrapText="1"/>
    </xf>
    <xf numFmtId="49" fontId="64" fillId="0" borderId="47" xfId="0" applyNumberFormat="1" applyFont="1" applyFill="1" applyBorder="1" applyAlignment="1">
      <alignment horizontal="center" vertical="top" textRotation="255" wrapText="1"/>
    </xf>
    <xf numFmtId="0" fontId="64" fillId="0" borderId="21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67" fillId="0" borderId="53" xfId="60" applyFont="1" applyBorder="1" applyAlignment="1">
      <alignment horizontal="center" vertical="center"/>
      <protection/>
    </xf>
    <xf numFmtId="0" fontId="3" fillId="0" borderId="34" xfId="60" applyBorder="1" applyAlignment="1">
      <alignment horizontal="center" vertical="center"/>
      <protection/>
    </xf>
    <xf numFmtId="0" fontId="3" fillId="0" borderId="34" xfId="60" applyBorder="1" applyAlignment="1">
      <alignment vertical="center"/>
      <protection/>
    </xf>
    <xf numFmtId="0" fontId="3" fillId="0" borderId="54" xfId="60" applyBorder="1" applyAlignment="1">
      <alignment vertical="center"/>
      <protection/>
    </xf>
    <xf numFmtId="0" fontId="3" fillId="0" borderId="45" xfId="60" applyBorder="1" applyAlignment="1">
      <alignment vertical="center"/>
      <protection/>
    </xf>
    <xf numFmtId="0" fontId="3" fillId="0" borderId="22" xfId="60" applyBorder="1" applyAlignment="1">
      <alignment horizontal="center" vertical="center"/>
      <protection/>
    </xf>
    <xf numFmtId="0" fontId="3" fillId="0" borderId="62" xfId="60" applyBorder="1" applyAlignment="1">
      <alignment horizontal="center" vertical="center"/>
      <protection/>
    </xf>
    <xf numFmtId="0" fontId="3" fillId="0" borderId="69" xfId="60" applyBorder="1" applyAlignment="1">
      <alignment horizontal="center" vertical="center"/>
      <protection/>
    </xf>
    <xf numFmtId="0" fontId="3" fillId="0" borderId="54" xfId="60" applyBorder="1" applyAlignment="1">
      <alignment horizontal="center" vertical="center" wrapText="1"/>
      <protection/>
    </xf>
    <xf numFmtId="0" fontId="3" fillId="0" borderId="45" xfId="60" applyBorder="1" applyAlignment="1">
      <alignment horizontal="center" vertical="center"/>
      <protection/>
    </xf>
    <xf numFmtId="183" fontId="3" fillId="0" borderId="22" xfId="60" applyNumberFormat="1" applyBorder="1" applyAlignment="1">
      <alignment horizontal="center" vertical="center"/>
      <protection/>
    </xf>
    <xf numFmtId="183" fontId="3" fillId="0" borderId="23" xfId="60" applyNumberFormat="1" applyBorder="1" applyAlignment="1">
      <alignment horizontal="center" vertical="center"/>
      <protection/>
    </xf>
    <xf numFmtId="180" fontId="66" fillId="0" borderId="0" xfId="60" applyNumberFormat="1" applyFont="1" applyAlignment="1">
      <alignment horizontal="left" vertical="center"/>
      <protection/>
    </xf>
    <xf numFmtId="0" fontId="67" fillId="0" borderId="53" xfId="60" applyFont="1" applyFill="1" applyBorder="1" applyAlignment="1">
      <alignment horizontal="center" vertical="center"/>
      <protection/>
    </xf>
    <xf numFmtId="0" fontId="67" fillId="0" borderId="24" xfId="60" applyFont="1" applyBorder="1" applyAlignment="1">
      <alignment vertical="center"/>
      <protection/>
    </xf>
    <xf numFmtId="0" fontId="67" fillId="0" borderId="0" xfId="60" applyFont="1" applyAlignment="1">
      <alignment vertical="center"/>
      <protection/>
    </xf>
    <xf numFmtId="0" fontId="67" fillId="0" borderId="34" xfId="60" applyFont="1" applyBorder="1" applyAlignment="1">
      <alignment horizontal="center" vertical="center"/>
      <protection/>
    </xf>
    <xf numFmtId="0" fontId="67" fillId="0" borderId="0" xfId="60" applyFont="1" applyAlignment="1">
      <alignment horizontal="center" vertical="center"/>
      <protection/>
    </xf>
    <xf numFmtId="184" fontId="3" fillId="0" borderId="44" xfId="60" applyNumberFormat="1" applyBorder="1" applyAlignment="1">
      <alignment horizontal="center" vertical="center"/>
      <protection/>
    </xf>
    <xf numFmtId="0" fontId="3" fillId="0" borderId="120" xfId="60" applyBorder="1" applyAlignment="1">
      <alignment horizontal="left" vertical="center" wrapText="1"/>
      <protection/>
    </xf>
    <xf numFmtId="0" fontId="3" fillId="0" borderId="121" xfId="60" applyBorder="1" applyAlignment="1">
      <alignment horizontal="left" vertical="center"/>
      <protection/>
    </xf>
    <xf numFmtId="0" fontId="3" fillId="0" borderId="45" xfId="60" applyBorder="1" applyAlignment="1">
      <alignment horizontal="center" vertical="center" wrapText="1"/>
      <protection/>
    </xf>
    <xf numFmtId="0" fontId="14" fillId="0" borderId="22" xfId="60" applyFont="1" applyBorder="1" applyAlignment="1">
      <alignment horizontal="left" vertical="center" wrapText="1"/>
      <protection/>
    </xf>
    <xf numFmtId="0" fontId="14" fillId="0" borderId="31" xfId="60" applyFont="1" applyBorder="1" applyAlignment="1">
      <alignment horizontal="left" vertical="center"/>
      <protection/>
    </xf>
    <xf numFmtId="184" fontId="3" fillId="0" borderId="38" xfId="60" applyNumberFormat="1" applyBorder="1" applyAlignment="1">
      <alignment horizontal="center" vertical="center"/>
      <protection/>
    </xf>
    <xf numFmtId="0" fontId="3" fillId="0" borderId="0" xfId="60" applyBorder="1" applyAlignment="1">
      <alignment horizontal="left" vertical="center"/>
      <protection/>
    </xf>
    <xf numFmtId="0" fontId="3" fillId="0" borderId="0" xfId="60" applyBorder="1" applyAlignment="1">
      <alignment vertical="center"/>
      <protection/>
    </xf>
    <xf numFmtId="184" fontId="3" fillId="0" borderId="44" xfId="60" applyNumberFormat="1" applyFill="1" applyBorder="1" applyAlignment="1">
      <alignment horizontal="center" vertical="center"/>
      <protection/>
    </xf>
    <xf numFmtId="184" fontId="67" fillId="34" borderId="50" xfId="60" applyNumberFormat="1" applyFont="1" applyFill="1" applyBorder="1" applyAlignment="1">
      <alignment horizontal="center" vertical="center"/>
      <protection/>
    </xf>
    <xf numFmtId="184" fontId="3" fillId="34" borderId="44" xfId="60" applyNumberFormat="1" applyFill="1" applyBorder="1" applyAlignment="1">
      <alignment horizontal="center" vertical="center"/>
      <protection/>
    </xf>
    <xf numFmtId="0" fontId="45" fillId="19" borderId="122" xfId="63" applyFont="1" applyFill="1" applyBorder="1" applyAlignment="1">
      <alignment horizontal="center"/>
      <protection/>
    </xf>
    <xf numFmtId="0" fontId="45" fillId="19" borderId="123" xfId="63" applyFont="1" applyFill="1" applyBorder="1" applyAlignment="1">
      <alignment horizontal="center"/>
      <protection/>
    </xf>
    <xf numFmtId="0" fontId="45" fillId="19" borderId="79" xfId="63" applyFont="1" applyFill="1" applyBorder="1" applyAlignment="1">
      <alignment horizontal="center"/>
      <protection/>
    </xf>
    <xf numFmtId="0" fontId="45" fillId="19" borderId="124" xfId="63" applyFont="1" applyFill="1" applyBorder="1" applyAlignment="1">
      <alignment horizontal="center"/>
      <protection/>
    </xf>
    <xf numFmtId="0" fontId="72" fillId="0" borderId="0" xfId="63" applyFont="1" applyAlignment="1">
      <alignment horizontal="right" vertical="top" wrapText="1"/>
      <protection/>
    </xf>
    <xf numFmtId="0" fontId="72" fillId="0" borderId="0" xfId="63" applyFont="1" applyAlignment="1">
      <alignment horizontal="left" vertical="top" wrapText="1"/>
      <protection/>
    </xf>
    <xf numFmtId="0" fontId="72" fillId="0" borderId="0" xfId="63" applyFont="1" applyAlignment="1">
      <alignment horizontal="left" vertical="top"/>
      <protection/>
    </xf>
    <xf numFmtId="0" fontId="45" fillId="0" borderId="113" xfId="63" applyFont="1" applyFill="1" applyBorder="1" applyAlignment="1">
      <alignment horizontal="center" vertical="center" textRotation="255"/>
      <protection/>
    </xf>
    <xf numFmtId="0" fontId="45" fillId="0" borderId="125" xfId="63" applyFont="1" applyFill="1" applyBorder="1" applyAlignment="1">
      <alignment horizontal="center" vertical="center" textRotation="255"/>
      <protection/>
    </xf>
    <xf numFmtId="0" fontId="70" fillId="0" borderId="0" xfId="63" applyFont="1" applyAlignment="1">
      <alignment horizontal="center"/>
      <protection/>
    </xf>
    <xf numFmtId="0" fontId="45" fillId="0" borderId="126" xfId="63" applyFont="1" applyFill="1" applyBorder="1" applyAlignment="1">
      <alignment horizontal="left" wrapText="1"/>
      <protection/>
    </xf>
    <xf numFmtId="0" fontId="45" fillId="0" borderId="127" xfId="63" applyFont="1" applyFill="1" applyBorder="1" applyAlignment="1">
      <alignment horizontal="left" wrapText="1"/>
      <protection/>
    </xf>
    <xf numFmtId="0" fontId="45" fillId="0" borderId="128" xfId="63" applyFont="1" applyFill="1" applyBorder="1" applyAlignment="1">
      <alignment horizontal="center" vertical="center" textRotation="255"/>
      <protection/>
    </xf>
    <xf numFmtId="0" fontId="45" fillId="0" borderId="93" xfId="63" applyFont="1" applyFill="1" applyBorder="1" applyAlignment="1">
      <alignment horizontal="center" vertical="center" textRotation="255"/>
      <protection/>
    </xf>
    <xf numFmtId="0" fontId="67" fillId="0" borderId="24" xfId="60" applyFont="1" applyBorder="1" applyAlignment="1">
      <alignment horizontal="left" vertical="center"/>
      <protection/>
    </xf>
    <xf numFmtId="0" fontId="67" fillId="0" borderId="0" xfId="60" applyFont="1" applyAlignment="1">
      <alignment horizontal="left" vertical="center"/>
      <protection/>
    </xf>
    <xf numFmtId="189" fontId="78" fillId="0" borderId="0" xfId="62" applyNumberFormat="1" applyFont="1" applyAlignment="1">
      <alignment horizontal="center" vertical="center"/>
      <protection/>
    </xf>
    <xf numFmtId="189" fontId="73" fillId="0" borderId="0" xfId="62" applyNumberFormat="1" applyFont="1" applyAlignment="1">
      <alignment horizontal="center" vertical="center"/>
      <protection/>
    </xf>
    <xf numFmtId="189" fontId="73" fillId="0" borderId="129" xfId="62" applyNumberFormat="1" applyFont="1" applyBorder="1" applyAlignment="1">
      <alignment horizontal="center" vertical="center"/>
      <protection/>
    </xf>
    <xf numFmtId="49" fontId="65" fillId="0" borderId="80" xfId="62" applyNumberFormat="1" applyFont="1" applyBorder="1" applyAlignment="1">
      <alignment horizontal="center" vertical="distributed" textRotation="255"/>
      <protection/>
    </xf>
    <xf numFmtId="49" fontId="65" fillId="0" borderId="89" xfId="62" applyNumberFormat="1" applyFont="1" applyBorder="1" applyAlignment="1">
      <alignment horizontal="center" vertical="distributed" textRotation="255"/>
      <protection/>
    </xf>
    <xf numFmtId="49" fontId="65" fillId="0" borderId="74" xfId="62" applyNumberFormat="1" applyFont="1" applyBorder="1" applyAlignment="1">
      <alignment horizontal="center" vertical="distributed" textRotation="255"/>
      <protection/>
    </xf>
    <xf numFmtId="0" fontId="65" fillId="0" borderId="93" xfId="62" applyFont="1" applyBorder="1" applyAlignment="1">
      <alignment horizontal="center" vertical="distributed" textRotation="255"/>
      <protection/>
    </xf>
    <xf numFmtId="0" fontId="65" fillId="0" borderId="88" xfId="62" applyFont="1" applyBorder="1" applyAlignment="1">
      <alignment horizontal="center" vertical="distributed" textRotation="255"/>
      <protection/>
    </xf>
    <xf numFmtId="0" fontId="65" fillId="0" borderId="53" xfId="62" applyFont="1" applyBorder="1" applyAlignment="1">
      <alignment horizontal="center" vertical="distributed" textRotation="255" wrapText="1"/>
      <protection/>
    </xf>
    <xf numFmtId="0" fontId="65" fillId="0" borderId="64" xfId="62" applyFont="1" applyBorder="1" applyAlignment="1">
      <alignment horizontal="center" vertical="distributed" textRotation="255" wrapText="1"/>
      <protection/>
    </xf>
    <xf numFmtId="0" fontId="65" fillId="0" borderId="92" xfId="62" applyFont="1" applyBorder="1" applyAlignment="1">
      <alignment horizontal="center" vertical="distributed" textRotation="255" wrapText="1"/>
      <protection/>
    </xf>
    <xf numFmtId="0" fontId="65" fillId="0" borderId="63" xfId="62" applyFont="1" applyBorder="1" applyAlignment="1">
      <alignment horizontal="center" vertical="distributed" textRotation="255" wrapText="1"/>
      <protection/>
    </xf>
    <xf numFmtId="0" fontId="65" fillId="0" borderId="113" xfId="62" applyFont="1" applyBorder="1" applyAlignment="1">
      <alignment horizontal="center" vertical="distributed" textRotation="255"/>
      <protection/>
    </xf>
    <xf numFmtId="0" fontId="65" fillId="0" borderId="112" xfId="62" applyFont="1" applyBorder="1" applyAlignment="1">
      <alignment horizontal="center" vertical="distributed" textRotation="255"/>
      <protection/>
    </xf>
    <xf numFmtId="0" fontId="65" fillId="0" borderId="55" xfId="62" applyFont="1" applyBorder="1" applyAlignment="1">
      <alignment horizontal="center" vertical="distributed" textRotation="255"/>
      <protection/>
    </xf>
    <xf numFmtId="0" fontId="65" fillId="0" borderId="101" xfId="62" applyFont="1" applyBorder="1" applyAlignment="1">
      <alignment horizontal="center" vertical="distributed" textRotation="255"/>
      <protection/>
    </xf>
    <xf numFmtId="0" fontId="65" fillId="0" borderId="55" xfId="62" applyFont="1" applyBorder="1" applyAlignment="1">
      <alignment horizontal="distributed" vertical="distributed"/>
      <protection/>
    </xf>
    <xf numFmtId="0" fontId="65" fillId="0" borderId="55" xfId="62" applyFont="1" applyBorder="1" applyAlignment="1">
      <alignment horizontal="distributed" vertical="center" wrapText="1"/>
      <protection/>
    </xf>
    <xf numFmtId="0" fontId="65" fillId="0" borderId="68" xfId="62" applyFont="1" applyBorder="1" applyAlignment="1">
      <alignment horizontal="distributed" vertical="center" wrapText="1"/>
      <protection/>
    </xf>
    <xf numFmtId="184" fontId="75" fillId="0" borderId="0" xfId="64" applyNumberFormat="1" applyFont="1" applyAlignment="1">
      <alignment horizontal="center" vertical="center"/>
      <protection/>
    </xf>
    <xf numFmtId="193" fontId="79" fillId="0" borderId="0" xfId="62" applyNumberFormat="1" applyFont="1" applyAlignment="1">
      <alignment horizontal="center" vertical="center"/>
      <protection/>
    </xf>
    <xf numFmtId="193" fontId="79" fillId="0" borderId="34" xfId="62" applyNumberFormat="1" applyFont="1" applyBorder="1" applyAlignment="1">
      <alignment horizontal="center" vertical="center"/>
      <protection/>
    </xf>
    <xf numFmtId="0" fontId="65" fillId="0" borderId="22" xfId="62" applyFont="1" applyBorder="1" applyAlignment="1">
      <alignment horizontal="center" vertical="center"/>
      <protection/>
    </xf>
    <xf numFmtId="0" fontId="65" fillId="0" borderId="23" xfId="62" applyFont="1" applyBorder="1" applyAlignment="1">
      <alignment horizontal="center" vertical="center"/>
      <protection/>
    </xf>
    <xf numFmtId="0" fontId="65" fillId="0" borderId="31" xfId="62" applyFont="1" applyBorder="1" applyAlignment="1">
      <alignment horizontal="center" vertical="center"/>
      <protection/>
    </xf>
    <xf numFmtId="0" fontId="65" fillId="0" borderId="32" xfId="62" applyFont="1" applyBorder="1" applyAlignment="1">
      <alignment horizontal="center" vertical="center"/>
      <protection/>
    </xf>
    <xf numFmtId="0" fontId="65" fillId="0" borderId="54" xfId="62" applyFont="1" applyBorder="1" applyAlignment="1">
      <alignment horizontal="center" vertical="center"/>
      <protection/>
    </xf>
    <xf numFmtId="0" fontId="65" fillId="0" borderId="45" xfId="62" applyFont="1" applyBorder="1" applyAlignment="1">
      <alignment horizontal="center" vertical="center"/>
      <protection/>
    </xf>
    <xf numFmtId="197" fontId="79" fillId="0" borderId="0" xfId="62" applyNumberFormat="1" applyFont="1" applyAlignment="1">
      <alignment horizontal="center" vertical="center"/>
      <protection/>
    </xf>
    <xf numFmtId="0" fontId="65" fillId="0" borderId="85" xfId="62" applyFont="1" applyBorder="1" applyAlignment="1">
      <alignment horizontal="center" vertical="center"/>
      <protection/>
    </xf>
    <xf numFmtId="0" fontId="65" fillId="0" borderId="130" xfId="62" applyFont="1" applyBorder="1" applyAlignment="1">
      <alignment horizontal="center" vertical="center"/>
      <protection/>
    </xf>
    <xf numFmtId="0" fontId="65" fillId="0" borderId="72" xfId="62" applyFont="1" applyBorder="1" applyAlignment="1">
      <alignment horizontal="center" vertical="center"/>
      <protection/>
    </xf>
    <xf numFmtId="0" fontId="65" fillId="0" borderId="131" xfId="0" applyFont="1" applyBorder="1" applyAlignment="1">
      <alignment horizontal="center" vertical="center"/>
    </xf>
    <xf numFmtId="0" fontId="65" fillId="0" borderId="1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106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180" fontId="65" fillId="0" borderId="104" xfId="0" applyNumberFormat="1" applyFont="1" applyBorder="1" applyAlignment="1">
      <alignment horizontal="center" vertical="top"/>
    </xf>
    <xf numFmtId="180" fontId="65" fillId="0" borderId="103" xfId="0" applyNumberFormat="1" applyFont="1" applyBorder="1" applyAlignment="1">
      <alignment horizontal="center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_④特殊健康診断実施状況（対象作業別） (2)" xfId="63"/>
    <cellStyle name="標準_⑦定期健康診断実施結果・項目別有所見率の年次推移 (2)" xfId="64"/>
    <cellStyle name="標準_Sheet1 (2)" xfId="65"/>
    <cellStyle name="標準_業種別指導勧奨による特殊健康診断実施状況1" xfId="66"/>
    <cellStyle name="標準_業種別特定化学物質健康診断実施状況報告_021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445770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66675</xdr:colOff>
      <xdr:row>4</xdr:row>
      <xdr:rowOff>76200</xdr:rowOff>
    </xdr:from>
    <xdr:to>
      <xdr:col>0</xdr:col>
      <xdr:colOff>285750</xdr:colOff>
      <xdr:row>15</xdr:row>
      <xdr:rowOff>200025</xdr:rowOff>
    </xdr:to>
    <xdr:sp>
      <xdr:nvSpPr>
        <xdr:cNvPr id="2" name="テキスト 110"/>
        <xdr:cNvSpPr txBox="1">
          <a:spLocks noChangeArrowheads="1"/>
        </xdr:cNvSpPr>
      </xdr:nvSpPr>
      <xdr:spPr>
        <a:xfrm>
          <a:off x="66675" y="2809875"/>
          <a:ext cx="228600" cy="431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　　　造　　　業</a:t>
          </a:r>
        </a:p>
      </xdr:txBody>
    </xdr:sp>
    <xdr:clientData/>
  </xdr:twoCellAnchor>
  <xdr:twoCellAnchor>
    <xdr:from>
      <xdr:col>28</xdr:col>
      <xdr:colOff>276225</xdr:colOff>
      <xdr:row>2</xdr:row>
      <xdr:rowOff>123825</xdr:rowOff>
    </xdr:from>
    <xdr:to>
      <xdr:col>29</xdr:col>
      <xdr:colOff>276225</xdr:colOff>
      <xdr:row>3</xdr:row>
      <xdr:rowOff>1866900</xdr:rowOff>
    </xdr:to>
    <xdr:sp>
      <xdr:nvSpPr>
        <xdr:cNvPr id="3" name="テキスト 99"/>
        <xdr:cNvSpPr txBox="1">
          <a:spLocks noChangeArrowheads="1"/>
        </xdr:cNvSpPr>
      </xdr:nvSpPr>
      <xdr:spPr>
        <a:xfrm>
          <a:off x="20840700" y="733425"/>
          <a:ext cx="619125" cy="1905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起因する疾病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以外の作業様態に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</a:p>
      </xdr:txBody>
    </xdr:sp>
    <xdr:clientData/>
  </xdr:twoCellAnchor>
  <xdr:twoCellAnchor>
    <xdr:from>
      <xdr:col>28</xdr:col>
      <xdr:colOff>314325</xdr:colOff>
      <xdr:row>2</xdr:row>
      <xdr:rowOff>76200</xdr:rowOff>
    </xdr:from>
    <xdr:to>
      <xdr:col>29</xdr:col>
      <xdr:colOff>295275</xdr:colOff>
      <xdr:row>3</xdr:row>
      <xdr:rowOff>838200</xdr:rowOff>
    </xdr:to>
    <xdr:sp>
      <xdr:nvSpPr>
        <xdr:cNvPr id="4" name="テキスト 100"/>
        <xdr:cNvSpPr txBox="1">
          <a:spLocks noChangeArrowheads="1"/>
        </xdr:cNvSpPr>
      </xdr:nvSpPr>
      <xdr:spPr>
        <a:xfrm>
          <a:off x="20878800" y="685800"/>
          <a:ext cx="600075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(8)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(11)</a:t>
          </a:r>
        </a:p>
      </xdr:txBody>
    </xdr:sp>
    <xdr:clientData/>
  </xdr:twoCellAnchor>
  <xdr:twoCellAnchor>
    <xdr:from>
      <xdr:col>18</xdr:col>
      <xdr:colOff>342900</xdr:colOff>
      <xdr:row>2</xdr:row>
      <xdr:rowOff>0</xdr:rowOff>
    </xdr:from>
    <xdr:to>
      <xdr:col>19</xdr:col>
      <xdr:colOff>276225</xdr:colOff>
      <xdr:row>3</xdr:row>
      <xdr:rowOff>781050</xdr:rowOff>
    </xdr:to>
    <xdr:sp>
      <xdr:nvSpPr>
        <xdr:cNvPr id="5" name="テキスト 92"/>
        <xdr:cNvSpPr txBox="1">
          <a:spLocks noChangeArrowheads="1"/>
        </xdr:cNvSpPr>
      </xdr:nvSpPr>
      <xdr:spPr>
        <a:xfrm>
          <a:off x="14716125" y="609600"/>
          <a:ext cx="552450" cy="942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(6)</a:t>
          </a:r>
        </a:p>
      </xdr:txBody>
    </xdr:sp>
    <xdr:clientData/>
  </xdr:twoCellAnchor>
  <xdr:twoCellAnchor>
    <xdr:from>
      <xdr:col>18</xdr:col>
      <xdr:colOff>304800</xdr:colOff>
      <xdr:row>2</xdr:row>
      <xdr:rowOff>47625</xdr:rowOff>
    </xdr:from>
    <xdr:to>
      <xdr:col>19</xdr:col>
      <xdr:colOff>304800</xdr:colOff>
      <xdr:row>3</xdr:row>
      <xdr:rowOff>1809750</xdr:rowOff>
    </xdr:to>
    <xdr:sp>
      <xdr:nvSpPr>
        <xdr:cNvPr id="6" name="テキスト 109"/>
        <xdr:cNvSpPr txBox="1">
          <a:spLocks noChangeArrowheads="1"/>
        </xdr:cNvSpPr>
      </xdr:nvSpPr>
      <xdr:spPr>
        <a:xfrm>
          <a:off x="14678025" y="657225"/>
          <a:ext cx="619125" cy="1924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による疾病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以外の物理的因子</a:t>
          </a:r>
        </a:p>
      </xdr:txBody>
    </xdr:sp>
    <xdr:clientData/>
  </xdr:twoCellAnchor>
  <xdr:twoCellAnchor>
    <xdr:from>
      <xdr:col>1</xdr:col>
      <xdr:colOff>4105275</xdr:colOff>
      <xdr:row>1</xdr:row>
      <xdr:rowOff>142875</xdr:rowOff>
    </xdr:from>
    <xdr:to>
      <xdr:col>3</xdr:col>
      <xdr:colOff>609600</xdr:colOff>
      <xdr:row>3</xdr:row>
      <xdr:rowOff>1943100</xdr:rowOff>
    </xdr:to>
    <xdr:sp>
      <xdr:nvSpPr>
        <xdr:cNvPr id="7" name="テキスト 56"/>
        <xdr:cNvSpPr txBox="1">
          <a:spLocks noChangeArrowheads="1"/>
        </xdr:cNvSpPr>
      </xdr:nvSpPr>
      <xdr:spPr>
        <a:xfrm>
          <a:off x="4457700" y="514350"/>
          <a:ext cx="1238250" cy="2200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負傷に起因する疾病</a:t>
          </a:r>
        </a:p>
      </xdr:txBody>
    </xdr:sp>
    <xdr:clientData/>
  </xdr:twoCellAnchor>
  <xdr:twoCellAnchor>
    <xdr:from>
      <xdr:col>6</xdr:col>
      <xdr:colOff>304800</xdr:colOff>
      <xdr:row>2</xdr:row>
      <xdr:rowOff>28575</xdr:rowOff>
    </xdr:from>
    <xdr:to>
      <xdr:col>7</xdr:col>
      <xdr:colOff>304800</xdr:colOff>
      <xdr:row>3</xdr:row>
      <xdr:rowOff>1762125</xdr:rowOff>
    </xdr:to>
    <xdr:sp>
      <xdr:nvSpPr>
        <xdr:cNvPr id="8" name="テキスト 63"/>
        <xdr:cNvSpPr txBox="1">
          <a:spLocks noChangeArrowheads="1"/>
        </xdr:cNvSpPr>
      </xdr:nvSpPr>
      <xdr:spPr>
        <a:xfrm>
          <a:off x="7248525" y="638175"/>
          <a:ext cx="619125" cy="1895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有害光線による疾病</a:t>
          </a:r>
        </a:p>
      </xdr:txBody>
    </xdr:sp>
    <xdr:clientData/>
  </xdr:twoCellAnchor>
  <xdr:twoCellAnchor>
    <xdr:from>
      <xdr:col>8</xdr:col>
      <xdr:colOff>314325</xdr:colOff>
      <xdr:row>2</xdr:row>
      <xdr:rowOff>104775</xdr:rowOff>
    </xdr:from>
    <xdr:to>
      <xdr:col>9</xdr:col>
      <xdr:colOff>314325</xdr:colOff>
      <xdr:row>3</xdr:row>
      <xdr:rowOff>1943100</xdr:rowOff>
    </xdr:to>
    <xdr:sp>
      <xdr:nvSpPr>
        <xdr:cNvPr id="9" name="テキスト 65"/>
        <xdr:cNvSpPr txBox="1">
          <a:spLocks noChangeArrowheads="1"/>
        </xdr:cNvSpPr>
      </xdr:nvSpPr>
      <xdr:spPr>
        <a:xfrm>
          <a:off x="8496300" y="714375"/>
          <a:ext cx="619125" cy="2000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電離放射線による疾病</a:t>
          </a:r>
        </a:p>
      </xdr:txBody>
    </xdr:sp>
    <xdr:clientData/>
  </xdr:twoCellAnchor>
  <xdr:twoCellAnchor>
    <xdr:from>
      <xdr:col>10</xdr:col>
      <xdr:colOff>314325</xdr:colOff>
      <xdr:row>2</xdr:row>
      <xdr:rowOff>85725</xdr:rowOff>
    </xdr:from>
    <xdr:to>
      <xdr:col>11</xdr:col>
      <xdr:colOff>304800</xdr:colOff>
      <xdr:row>3</xdr:row>
      <xdr:rowOff>1943100</xdr:rowOff>
    </xdr:to>
    <xdr:sp>
      <xdr:nvSpPr>
        <xdr:cNvPr id="10" name="テキスト 88"/>
        <xdr:cNvSpPr txBox="1">
          <a:spLocks noChangeArrowheads="1"/>
        </xdr:cNvSpPr>
      </xdr:nvSpPr>
      <xdr:spPr>
        <a:xfrm>
          <a:off x="9734550" y="695325"/>
          <a:ext cx="609600" cy="2019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異常気圧下における疾病</a:t>
          </a:r>
        </a:p>
      </xdr:txBody>
    </xdr:sp>
    <xdr:clientData/>
  </xdr:twoCellAnchor>
  <xdr:twoCellAnchor>
    <xdr:from>
      <xdr:col>12</xdr:col>
      <xdr:colOff>342900</xdr:colOff>
      <xdr:row>2</xdr:row>
      <xdr:rowOff>19050</xdr:rowOff>
    </xdr:from>
    <xdr:to>
      <xdr:col>13</xdr:col>
      <xdr:colOff>323850</xdr:colOff>
      <xdr:row>3</xdr:row>
      <xdr:rowOff>1943100</xdr:rowOff>
    </xdr:to>
    <xdr:sp>
      <xdr:nvSpPr>
        <xdr:cNvPr id="11" name="テキスト 89"/>
        <xdr:cNvSpPr txBox="1">
          <a:spLocks noChangeArrowheads="1"/>
        </xdr:cNvSpPr>
      </xdr:nvSpPr>
      <xdr:spPr>
        <a:xfrm>
          <a:off x="11001375" y="628650"/>
          <a:ext cx="600075" cy="2085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異常温度条件による疾病</a:t>
          </a:r>
        </a:p>
      </xdr:txBody>
    </xdr:sp>
    <xdr:clientData/>
  </xdr:twoCellAnchor>
  <xdr:twoCellAnchor>
    <xdr:from>
      <xdr:col>16</xdr:col>
      <xdr:colOff>304800</xdr:colOff>
      <xdr:row>2</xdr:row>
      <xdr:rowOff>19050</xdr:rowOff>
    </xdr:from>
    <xdr:to>
      <xdr:col>17</xdr:col>
      <xdr:colOff>295275</xdr:colOff>
      <xdr:row>3</xdr:row>
      <xdr:rowOff>1790700</xdr:rowOff>
    </xdr:to>
    <xdr:sp>
      <xdr:nvSpPr>
        <xdr:cNvPr id="12" name="テキスト 90"/>
        <xdr:cNvSpPr txBox="1">
          <a:spLocks noChangeArrowheads="1"/>
        </xdr:cNvSpPr>
      </xdr:nvSpPr>
      <xdr:spPr>
        <a:xfrm>
          <a:off x="13439775" y="628650"/>
          <a:ext cx="6096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騒音による耳の疾病</a:t>
          </a:r>
        </a:p>
      </xdr:txBody>
    </xdr:sp>
    <xdr:clientData/>
  </xdr:twoCellAnchor>
  <xdr:twoCellAnchor>
    <xdr:from>
      <xdr:col>20</xdr:col>
      <xdr:colOff>352425</xdr:colOff>
      <xdr:row>2</xdr:row>
      <xdr:rowOff>9525</xdr:rowOff>
    </xdr:from>
    <xdr:to>
      <xdr:col>21</xdr:col>
      <xdr:colOff>276225</xdr:colOff>
      <xdr:row>3</xdr:row>
      <xdr:rowOff>1924050</xdr:rowOff>
    </xdr:to>
    <xdr:sp>
      <xdr:nvSpPr>
        <xdr:cNvPr id="13" name="テキスト 95"/>
        <xdr:cNvSpPr txBox="1">
          <a:spLocks noChangeArrowheads="1"/>
        </xdr:cNvSpPr>
      </xdr:nvSpPr>
      <xdr:spPr>
        <a:xfrm>
          <a:off x="15963900" y="619125"/>
          <a:ext cx="542925" cy="2076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疾患と内臓脱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重激業務による運動器</a:t>
          </a:r>
        </a:p>
      </xdr:txBody>
    </xdr:sp>
    <xdr:clientData/>
  </xdr:twoCellAnchor>
  <xdr:twoCellAnchor>
    <xdr:from>
      <xdr:col>22</xdr:col>
      <xdr:colOff>295275</xdr:colOff>
      <xdr:row>3</xdr:row>
      <xdr:rowOff>66675</xdr:rowOff>
    </xdr:from>
    <xdr:to>
      <xdr:col>23</xdr:col>
      <xdr:colOff>276225</xdr:colOff>
      <xdr:row>3</xdr:row>
      <xdr:rowOff>1943100</xdr:rowOff>
    </xdr:to>
    <xdr:sp>
      <xdr:nvSpPr>
        <xdr:cNvPr id="14" name="テキスト 96"/>
        <xdr:cNvSpPr txBox="1">
          <a:spLocks noChangeArrowheads="1"/>
        </xdr:cNvSpPr>
      </xdr:nvSpPr>
      <xdr:spPr>
        <a:xfrm>
          <a:off x="17145000" y="838200"/>
          <a:ext cx="600075" cy="1876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腰痛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負傷によらない業務上の</a:t>
          </a:r>
        </a:p>
      </xdr:txBody>
    </xdr:sp>
    <xdr:clientData/>
  </xdr:twoCellAnchor>
  <xdr:twoCellAnchor>
    <xdr:from>
      <xdr:col>26</xdr:col>
      <xdr:colOff>276225</xdr:colOff>
      <xdr:row>2</xdr:row>
      <xdr:rowOff>0</xdr:rowOff>
    </xdr:from>
    <xdr:to>
      <xdr:col>27</xdr:col>
      <xdr:colOff>428625</xdr:colOff>
      <xdr:row>3</xdr:row>
      <xdr:rowOff>1781175</xdr:rowOff>
    </xdr:to>
    <xdr:sp>
      <xdr:nvSpPr>
        <xdr:cNvPr id="15" name="テキスト 98"/>
        <xdr:cNvSpPr txBox="1">
          <a:spLocks noChangeArrowheads="1"/>
        </xdr:cNvSpPr>
      </xdr:nvSpPr>
      <xdr:spPr>
        <a:xfrm>
          <a:off x="19602450" y="609600"/>
          <a:ext cx="771525" cy="1943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頸肩腕症候群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手指前腕の障害及び</a:t>
          </a:r>
        </a:p>
      </xdr:txBody>
    </xdr:sp>
    <xdr:clientData/>
  </xdr:twoCellAnchor>
  <xdr:twoCellAnchor>
    <xdr:from>
      <xdr:col>32</xdr:col>
      <xdr:colOff>295275</xdr:colOff>
      <xdr:row>2</xdr:row>
      <xdr:rowOff>19050</xdr:rowOff>
    </xdr:from>
    <xdr:to>
      <xdr:col>33</xdr:col>
      <xdr:colOff>295275</xdr:colOff>
      <xdr:row>3</xdr:row>
      <xdr:rowOff>1809750</xdr:rowOff>
    </xdr:to>
    <xdr:sp>
      <xdr:nvSpPr>
        <xdr:cNvPr id="16" name="テキスト 101"/>
        <xdr:cNvSpPr txBox="1">
          <a:spLocks noChangeArrowheads="1"/>
        </xdr:cNvSpPr>
      </xdr:nvSpPr>
      <xdr:spPr>
        <a:xfrm>
          <a:off x="23336250" y="628650"/>
          <a:ext cx="619125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（がんを除く）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化学物質による疾病</a:t>
          </a:r>
        </a:p>
      </xdr:txBody>
    </xdr:sp>
    <xdr:clientData/>
  </xdr:twoCellAnchor>
  <xdr:twoCellAnchor>
    <xdr:from>
      <xdr:col>37</xdr:col>
      <xdr:colOff>323850</xdr:colOff>
      <xdr:row>2</xdr:row>
      <xdr:rowOff>9525</xdr:rowOff>
    </xdr:from>
    <xdr:to>
      <xdr:col>38</xdr:col>
      <xdr:colOff>314325</xdr:colOff>
      <xdr:row>3</xdr:row>
      <xdr:rowOff>1781175</xdr:rowOff>
    </xdr:to>
    <xdr:sp>
      <xdr:nvSpPr>
        <xdr:cNvPr id="17" name="テキスト 102"/>
        <xdr:cNvSpPr txBox="1">
          <a:spLocks noChangeArrowheads="1"/>
        </xdr:cNvSpPr>
      </xdr:nvSpPr>
      <xdr:spPr>
        <a:xfrm>
          <a:off x="26460450" y="619125"/>
          <a:ext cx="609600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電離放射線によるがん</a:t>
          </a:r>
        </a:p>
      </xdr:txBody>
    </xdr:sp>
    <xdr:clientData/>
  </xdr:twoCellAnchor>
  <xdr:twoCellAnchor>
    <xdr:from>
      <xdr:col>39</xdr:col>
      <xdr:colOff>276225</xdr:colOff>
      <xdr:row>2</xdr:row>
      <xdr:rowOff>0</xdr:rowOff>
    </xdr:from>
    <xdr:to>
      <xdr:col>40</xdr:col>
      <xdr:colOff>276225</xdr:colOff>
      <xdr:row>3</xdr:row>
      <xdr:rowOff>1790700</xdr:rowOff>
    </xdr:to>
    <xdr:sp>
      <xdr:nvSpPr>
        <xdr:cNvPr id="18" name="テキスト 103"/>
        <xdr:cNvSpPr txBox="1">
          <a:spLocks noChangeArrowheads="1"/>
        </xdr:cNvSpPr>
      </xdr:nvSpPr>
      <xdr:spPr>
        <a:xfrm>
          <a:off x="27651075" y="609600"/>
          <a:ext cx="619125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化学物質によるがん</a:t>
          </a:r>
        </a:p>
      </xdr:txBody>
    </xdr:sp>
    <xdr:clientData/>
  </xdr:twoCellAnchor>
  <xdr:twoCellAnchor>
    <xdr:from>
      <xdr:col>41</xdr:col>
      <xdr:colOff>276225</xdr:colOff>
      <xdr:row>2</xdr:row>
      <xdr:rowOff>38100</xdr:rowOff>
    </xdr:from>
    <xdr:to>
      <xdr:col>42</xdr:col>
      <xdr:colOff>276225</xdr:colOff>
      <xdr:row>4</xdr:row>
      <xdr:rowOff>9525</xdr:rowOff>
    </xdr:to>
    <xdr:sp>
      <xdr:nvSpPr>
        <xdr:cNvPr id="19" name="テキスト 104"/>
        <xdr:cNvSpPr txBox="1">
          <a:spLocks noChangeArrowheads="1"/>
        </xdr:cNvSpPr>
      </xdr:nvSpPr>
      <xdr:spPr>
        <a:xfrm>
          <a:off x="28889325" y="647700"/>
          <a:ext cx="619125" cy="2095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以外の原因によるがん</a:t>
          </a:r>
        </a:p>
      </xdr:txBody>
    </xdr:sp>
    <xdr:clientData/>
  </xdr:twoCellAnchor>
  <xdr:twoCellAnchor>
    <xdr:from>
      <xdr:col>43</xdr:col>
      <xdr:colOff>104775</xdr:colOff>
      <xdr:row>2</xdr:row>
      <xdr:rowOff>28575</xdr:rowOff>
    </xdr:from>
    <xdr:to>
      <xdr:col>44</xdr:col>
      <xdr:colOff>609600</xdr:colOff>
      <xdr:row>3</xdr:row>
      <xdr:rowOff>1828800</xdr:rowOff>
    </xdr:to>
    <xdr:sp>
      <xdr:nvSpPr>
        <xdr:cNvPr id="20" name="テキスト 105"/>
        <xdr:cNvSpPr txBox="1">
          <a:spLocks noChangeArrowheads="1"/>
        </xdr:cNvSpPr>
      </xdr:nvSpPr>
      <xdr:spPr>
        <a:xfrm>
          <a:off x="29956125" y="638175"/>
          <a:ext cx="1123950" cy="1962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疾患・心臓疾患等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過重な業務による脳血管</a:t>
          </a:r>
        </a:p>
      </xdr:txBody>
    </xdr:sp>
    <xdr:clientData/>
  </xdr:twoCellAnchor>
  <xdr:twoCellAnchor>
    <xdr:from>
      <xdr:col>49</xdr:col>
      <xdr:colOff>419100</xdr:colOff>
      <xdr:row>1</xdr:row>
      <xdr:rowOff>133350</xdr:rowOff>
    </xdr:from>
    <xdr:to>
      <xdr:col>50</xdr:col>
      <xdr:colOff>409575</xdr:colOff>
      <xdr:row>3</xdr:row>
      <xdr:rowOff>1828800</xdr:rowOff>
    </xdr:to>
    <xdr:sp>
      <xdr:nvSpPr>
        <xdr:cNvPr id="21" name="テキスト 106"/>
        <xdr:cNvSpPr txBox="1">
          <a:spLocks noChangeArrowheads="1"/>
        </xdr:cNvSpPr>
      </xdr:nvSpPr>
      <xdr:spPr>
        <a:xfrm>
          <a:off x="33985200" y="504825"/>
          <a:ext cx="838200" cy="2095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anchor="dist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</a:p>
      </xdr:txBody>
    </xdr:sp>
    <xdr:clientData/>
  </xdr:twoCellAnchor>
  <xdr:twoCellAnchor>
    <xdr:from>
      <xdr:col>45</xdr:col>
      <xdr:colOff>352425</xdr:colOff>
      <xdr:row>2</xdr:row>
      <xdr:rowOff>9525</xdr:rowOff>
    </xdr:from>
    <xdr:to>
      <xdr:col>46</xdr:col>
      <xdr:colOff>352425</xdr:colOff>
      <xdr:row>3</xdr:row>
      <xdr:rowOff>1943100</xdr:rowOff>
    </xdr:to>
    <xdr:sp>
      <xdr:nvSpPr>
        <xdr:cNvPr id="22" name="テキスト 105"/>
        <xdr:cNvSpPr txBox="1">
          <a:spLocks noChangeArrowheads="1"/>
        </xdr:cNvSpPr>
      </xdr:nvSpPr>
      <xdr:spPr>
        <a:xfrm>
          <a:off x="31442025" y="619125"/>
          <a:ext cx="619125" cy="2095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業務による精神障害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強い心理的負荷を伴う</a:t>
          </a:r>
        </a:p>
      </xdr:txBody>
    </xdr:sp>
    <xdr:clientData/>
  </xdr:twoCellAnchor>
  <xdr:twoCellAnchor>
    <xdr:from>
      <xdr:col>47</xdr:col>
      <xdr:colOff>342900</xdr:colOff>
      <xdr:row>2</xdr:row>
      <xdr:rowOff>38100</xdr:rowOff>
    </xdr:from>
    <xdr:to>
      <xdr:col>48</xdr:col>
      <xdr:colOff>323850</xdr:colOff>
      <xdr:row>3</xdr:row>
      <xdr:rowOff>1828800</xdr:rowOff>
    </xdr:to>
    <xdr:sp>
      <xdr:nvSpPr>
        <xdr:cNvPr id="23" name="テキスト 105"/>
        <xdr:cNvSpPr txBox="1">
          <a:spLocks noChangeArrowheads="1"/>
        </xdr:cNvSpPr>
      </xdr:nvSpPr>
      <xdr:spPr>
        <a:xfrm>
          <a:off x="32670750" y="647700"/>
          <a:ext cx="600075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の明らかな疾病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その他の業務に起因する</a:t>
          </a:r>
        </a:p>
      </xdr:txBody>
    </xdr:sp>
    <xdr:clientData/>
  </xdr:twoCellAnchor>
  <xdr:twoCellAnchor>
    <xdr:from>
      <xdr:col>4</xdr:col>
      <xdr:colOff>342900</xdr:colOff>
      <xdr:row>3</xdr:row>
      <xdr:rowOff>9525</xdr:rowOff>
    </xdr:from>
    <xdr:to>
      <xdr:col>5</xdr:col>
      <xdr:colOff>342900</xdr:colOff>
      <xdr:row>4</xdr:row>
      <xdr:rowOff>0</xdr:rowOff>
    </xdr:to>
    <xdr:sp>
      <xdr:nvSpPr>
        <xdr:cNvPr id="24" name="テキスト 63"/>
        <xdr:cNvSpPr txBox="1">
          <a:spLocks noChangeArrowheads="1"/>
        </xdr:cNvSpPr>
      </xdr:nvSpPr>
      <xdr:spPr>
        <a:xfrm>
          <a:off x="6048375" y="781050"/>
          <a:ext cx="619125" cy="1952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うち腰痛（災害性腰痛）</a:t>
          </a:r>
        </a:p>
      </xdr:txBody>
    </xdr:sp>
    <xdr:clientData/>
  </xdr:twoCellAnchor>
  <xdr:twoCellAnchor>
    <xdr:from>
      <xdr:col>24</xdr:col>
      <xdr:colOff>266700</xdr:colOff>
      <xdr:row>2</xdr:row>
      <xdr:rowOff>9525</xdr:rowOff>
    </xdr:from>
    <xdr:to>
      <xdr:col>25</xdr:col>
      <xdr:colOff>266700</xdr:colOff>
      <xdr:row>3</xdr:row>
      <xdr:rowOff>1781175</xdr:rowOff>
    </xdr:to>
    <xdr:sp>
      <xdr:nvSpPr>
        <xdr:cNvPr id="25" name="テキスト 97"/>
        <xdr:cNvSpPr txBox="1">
          <a:spLocks noChangeArrowheads="1"/>
        </xdr:cNvSpPr>
      </xdr:nvSpPr>
      <xdr:spPr>
        <a:xfrm>
          <a:off x="18354675" y="619125"/>
          <a:ext cx="619125" cy="1933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振動障害</a:t>
          </a:r>
        </a:p>
      </xdr:txBody>
    </xdr:sp>
    <xdr:clientData/>
  </xdr:twoCellAnchor>
  <xdr:twoCellAnchor>
    <xdr:from>
      <xdr:col>30</xdr:col>
      <xdr:colOff>257175</xdr:colOff>
      <xdr:row>1</xdr:row>
      <xdr:rowOff>9525</xdr:rowOff>
    </xdr:from>
    <xdr:to>
      <xdr:col>31</xdr:col>
      <xdr:colOff>257175</xdr:colOff>
      <xdr:row>3</xdr:row>
      <xdr:rowOff>1647825</xdr:rowOff>
    </xdr:to>
    <xdr:sp>
      <xdr:nvSpPr>
        <xdr:cNvPr id="26" name="テキスト 97"/>
        <xdr:cNvSpPr txBox="1">
          <a:spLocks noChangeArrowheads="1"/>
        </xdr:cNvSpPr>
      </xdr:nvSpPr>
      <xdr:spPr>
        <a:xfrm>
          <a:off x="22059900" y="381000"/>
          <a:ext cx="619125" cy="2038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酸素欠乏症</a:t>
          </a:r>
        </a:p>
      </xdr:txBody>
    </xdr:sp>
    <xdr:clientData/>
  </xdr:twoCellAnchor>
  <xdr:twoCellAnchor>
    <xdr:from>
      <xdr:col>35</xdr:col>
      <xdr:colOff>266700</xdr:colOff>
      <xdr:row>1</xdr:row>
      <xdr:rowOff>66675</xdr:rowOff>
    </xdr:from>
    <xdr:to>
      <xdr:col>36</xdr:col>
      <xdr:colOff>257175</xdr:colOff>
      <xdr:row>3</xdr:row>
      <xdr:rowOff>1866900</xdr:rowOff>
    </xdr:to>
    <xdr:sp>
      <xdr:nvSpPr>
        <xdr:cNvPr id="27" name="テキスト 102"/>
        <xdr:cNvSpPr txBox="1">
          <a:spLocks noChangeArrowheads="1"/>
        </xdr:cNvSpPr>
      </xdr:nvSpPr>
      <xdr:spPr>
        <a:xfrm>
          <a:off x="25165050" y="438150"/>
          <a:ext cx="609600" cy="2200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病原体による疾病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323850</xdr:colOff>
      <xdr:row>3</xdr:row>
      <xdr:rowOff>9525</xdr:rowOff>
    </xdr:from>
    <xdr:to>
      <xdr:col>15</xdr:col>
      <xdr:colOff>314325</xdr:colOff>
      <xdr:row>4</xdr:row>
      <xdr:rowOff>9525</xdr:rowOff>
    </xdr:to>
    <xdr:sp>
      <xdr:nvSpPr>
        <xdr:cNvPr id="28" name="テキスト 89"/>
        <xdr:cNvSpPr txBox="1">
          <a:spLocks noChangeArrowheads="1"/>
        </xdr:cNvSpPr>
      </xdr:nvSpPr>
      <xdr:spPr>
        <a:xfrm>
          <a:off x="12220575" y="781050"/>
          <a:ext cx="609600" cy="1962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うち熱中症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3"/>
        <xdr:cNvSpPr>
          <a:spLocks/>
        </xdr:cNvSpPr>
      </xdr:nvSpPr>
      <xdr:spPr>
        <a:xfrm>
          <a:off x="0" y="409575"/>
          <a:ext cx="3171825" cy="11525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47</xdr:row>
      <xdr:rowOff>0</xdr:rowOff>
    </xdr:to>
    <xdr:sp>
      <xdr:nvSpPr>
        <xdr:cNvPr id="2" name="テキスト 25"/>
        <xdr:cNvSpPr txBox="1">
          <a:spLocks noChangeArrowheads="1"/>
        </xdr:cNvSpPr>
      </xdr:nvSpPr>
      <xdr:spPr>
        <a:xfrm>
          <a:off x="0" y="2190750"/>
          <a:ext cx="266700" cy="6010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720000" rIns="27432" bIns="72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65</xdr:row>
      <xdr:rowOff>0</xdr:rowOff>
    </xdr:to>
    <xdr:sp>
      <xdr:nvSpPr>
        <xdr:cNvPr id="3" name="テキスト 26"/>
        <xdr:cNvSpPr txBox="1">
          <a:spLocks noChangeArrowheads="1"/>
        </xdr:cNvSpPr>
      </xdr:nvSpPr>
      <xdr:spPr>
        <a:xfrm>
          <a:off x="0" y="8201025"/>
          <a:ext cx="266700" cy="2581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360000" rIns="27432" bIns="360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69</xdr:row>
      <xdr:rowOff>0</xdr:rowOff>
    </xdr:to>
    <xdr:sp>
      <xdr:nvSpPr>
        <xdr:cNvPr id="4" name="テキスト 27"/>
        <xdr:cNvSpPr txBox="1">
          <a:spLocks noChangeArrowheads="1"/>
        </xdr:cNvSpPr>
      </xdr:nvSpPr>
      <xdr:spPr>
        <a:xfrm>
          <a:off x="0" y="10782300"/>
          <a:ext cx="26670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36000" anchor="dist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71</xdr:row>
      <xdr:rowOff>0</xdr:rowOff>
    </xdr:to>
    <xdr:sp>
      <xdr:nvSpPr>
        <xdr:cNvPr id="5" name="テキスト 28"/>
        <xdr:cNvSpPr txBox="1">
          <a:spLocks noChangeArrowheads="1"/>
        </xdr:cNvSpPr>
      </xdr:nvSpPr>
      <xdr:spPr>
        <a:xfrm>
          <a:off x="0" y="11363325"/>
          <a:ext cx="31718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上記以外の事業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2</xdr:col>
      <xdr:colOff>0</xdr:colOff>
      <xdr:row>73</xdr:row>
      <xdr:rowOff>0</xdr:rowOff>
    </xdr:to>
    <xdr:sp>
      <xdr:nvSpPr>
        <xdr:cNvPr id="6" name="テキスト 29"/>
        <xdr:cNvSpPr txBox="1">
          <a:spLocks noChangeArrowheads="1"/>
        </xdr:cNvSpPr>
      </xdr:nvSpPr>
      <xdr:spPr>
        <a:xfrm>
          <a:off x="0" y="11658600"/>
          <a:ext cx="31718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47</xdr:row>
      <xdr:rowOff>0</xdr:rowOff>
    </xdr:to>
    <xdr:sp>
      <xdr:nvSpPr>
        <xdr:cNvPr id="7" name="テキスト 30"/>
        <xdr:cNvSpPr txBox="1">
          <a:spLocks noChangeArrowheads="1"/>
        </xdr:cNvSpPr>
      </xdr:nvSpPr>
      <xdr:spPr>
        <a:xfrm>
          <a:off x="266700" y="7905750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小計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>
      <xdr:nvSpPr>
        <xdr:cNvPr id="8" name="テキスト 31"/>
        <xdr:cNvSpPr txBox="1">
          <a:spLocks noChangeArrowheads="1"/>
        </xdr:cNvSpPr>
      </xdr:nvSpPr>
      <xdr:spPr>
        <a:xfrm>
          <a:off x="266700" y="7620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上記以外の製造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9" name="テキスト 32"/>
        <xdr:cNvSpPr txBox="1">
          <a:spLocks noChangeArrowheads="1"/>
        </xdr:cNvSpPr>
      </xdr:nvSpPr>
      <xdr:spPr>
        <a:xfrm>
          <a:off x="266700" y="7334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その他輸送用機械器具製造業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41</xdr:row>
      <xdr:rowOff>0</xdr:rowOff>
    </xdr:to>
    <xdr:sp>
      <xdr:nvSpPr>
        <xdr:cNvPr id="10" name="テキスト 33"/>
        <xdr:cNvSpPr txBox="1">
          <a:spLocks noChangeArrowheads="1"/>
        </xdr:cNvSpPr>
      </xdr:nvSpPr>
      <xdr:spPr>
        <a:xfrm>
          <a:off x="266700" y="7048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造船業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11" name="テキスト 34"/>
        <xdr:cNvSpPr txBox="1">
          <a:spLocks noChangeArrowheads="1"/>
        </xdr:cNvSpPr>
      </xdr:nvSpPr>
      <xdr:spPr>
        <a:xfrm>
          <a:off x="266700" y="6762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電気機械器具製造業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2" name="テキスト 35"/>
        <xdr:cNvSpPr txBox="1">
          <a:spLocks noChangeArrowheads="1"/>
        </xdr:cNvSpPr>
      </xdr:nvSpPr>
      <xdr:spPr>
        <a:xfrm>
          <a:off x="266700" y="6477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一般機械器具製造業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35</xdr:row>
      <xdr:rowOff>0</xdr:rowOff>
    </xdr:to>
    <xdr:sp>
      <xdr:nvSpPr>
        <xdr:cNvPr id="13" name="テキスト 36"/>
        <xdr:cNvSpPr txBox="1">
          <a:spLocks noChangeArrowheads="1"/>
        </xdr:cNvSpPr>
      </xdr:nvSpPr>
      <xdr:spPr>
        <a:xfrm>
          <a:off x="266700" y="6191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金属製品製造業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>
      <xdr:nvSpPr>
        <xdr:cNvPr id="14" name="テキスト 37"/>
        <xdr:cNvSpPr txBox="1">
          <a:spLocks noChangeArrowheads="1"/>
        </xdr:cNvSpPr>
      </xdr:nvSpPr>
      <xdr:spPr>
        <a:xfrm>
          <a:off x="266700" y="5905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その他の非鉄金属製造業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テキスト 38"/>
        <xdr:cNvSpPr txBox="1">
          <a:spLocks noChangeArrowheads="1"/>
        </xdr:cNvSpPr>
      </xdr:nvSpPr>
      <xdr:spPr>
        <a:xfrm>
          <a:off x="266700" y="5619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非鉄金属鋳物業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>
      <xdr:nvSpPr>
        <xdr:cNvPr id="16" name="テキスト 39"/>
        <xdr:cNvSpPr txBox="1">
          <a:spLocks noChangeArrowheads="1"/>
        </xdr:cNvSpPr>
      </xdr:nvSpPr>
      <xdr:spPr>
        <a:xfrm>
          <a:off x="266700" y="5334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非鉄金属精練圧延業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17" name="テキスト 40"/>
        <xdr:cNvSpPr txBox="1">
          <a:spLocks noChangeArrowheads="1"/>
        </xdr:cNvSpPr>
      </xdr:nvSpPr>
      <xdr:spPr>
        <a:xfrm>
          <a:off x="266700" y="5048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その他の鉄鋼業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8" name="テキスト 41"/>
        <xdr:cNvSpPr txBox="1">
          <a:spLocks noChangeArrowheads="1"/>
        </xdr:cNvSpPr>
      </xdr:nvSpPr>
      <xdr:spPr>
        <a:xfrm>
          <a:off x="266700" y="4762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鋳物業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23</xdr:row>
      <xdr:rowOff>0</xdr:rowOff>
    </xdr:to>
    <xdr:sp>
      <xdr:nvSpPr>
        <xdr:cNvPr id="19" name="テキスト 42"/>
        <xdr:cNvSpPr txBox="1">
          <a:spLocks noChangeArrowheads="1"/>
        </xdr:cNvSpPr>
      </xdr:nvSpPr>
      <xdr:spPr>
        <a:xfrm>
          <a:off x="266700" y="4476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製鉄・製鋼・圧延業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21</xdr:row>
      <xdr:rowOff>0</xdr:rowOff>
    </xdr:to>
    <xdr:sp>
      <xdr:nvSpPr>
        <xdr:cNvPr id="20" name="テキスト 43"/>
        <xdr:cNvSpPr txBox="1">
          <a:spLocks noChangeArrowheads="1"/>
        </xdr:cNvSpPr>
      </xdr:nvSpPr>
      <xdr:spPr>
        <a:xfrm>
          <a:off x="266700" y="4191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その他の土石製品製造業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19</xdr:row>
      <xdr:rowOff>0</xdr:rowOff>
    </xdr:to>
    <xdr:sp>
      <xdr:nvSpPr>
        <xdr:cNvPr id="21" name="テキスト 44"/>
        <xdr:cNvSpPr txBox="1">
          <a:spLocks noChangeArrowheads="1"/>
        </xdr:cNvSpPr>
      </xdr:nvSpPr>
      <xdr:spPr>
        <a:xfrm>
          <a:off x="266700" y="3905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その他の窯業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>
      <xdr:nvSpPr>
        <xdr:cNvPr id="22" name="テキスト 45"/>
        <xdr:cNvSpPr txBox="1">
          <a:spLocks noChangeArrowheads="1"/>
        </xdr:cNvSpPr>
      </xdr:nvSpPr>
      <xdr:spPr>
        <a:xfrm>
          <a:off x="266700" y="3619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耐火煉瓦製造業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15</xdr:row>
      <xdr:rowOff>0</xdr:rowOff>
    </xdr:to>
    <xdr:sp>
      <xdr:nvSpPr>
        <xdr:cNvPr id="23" name="テキスト 46"/>
        <xdr:cNvSpPr txBox="1">
          <a:spLocks noChangeArrowheads="1"/>
        </xdr:cNvSpPr>
      </xdr:nvSpPr>
      <xdr:spPr>
        <a:xfrm>
          <a:off x="266700" y="3333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陶磁器製造業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24" name="テキスト 47"/>
        <xdr:cNvSpPr txBox="1">
          <a:spLocks noChangeArrowheads="1"/>
        </xdr:cNvSpPr>
      </xdr:nvSpPr>
      <xdr:spPr>
        <a:xfrm>
          <a:off x="266700" y="30480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ガラス製造業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11</xdr:row>
      <xdr:rowOff>0</xdr:rowOff>
    </xdr:to>
    <xdr:sp>
      <xdr:nvSpPr>
        <xdr:cNvPr id="25" name="テキスト 48"/>
        <xdr:cNvSpPr txBox="1">
          <a:spLocks noChangeArrowheads="1"/>
        </xdr:cNvSpPr>
      </xdr:nvSpPr>
      <xdr:spPr>
        <a:xfrm>
          <a:off x="266700" y="27622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セメント製造業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6" name="テキスト 49"/>
        <xdr:cNvSpPr txBox="1">
          <a:spLocks noChangeArrowheads="1"/>
        </xdr:cNvSpPr>
      </xdr:nvSpPr>
      <xdr:spPr>
        <a:xfrm>
          <a:off x="266700" y="24765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上記以外の化学工業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7" name="テキスト 50"/>
        <xdr:cNvSpPr txBox="1">
          <a:spLocks noChangeArrowheads="1"/>
        </xdr:cNvSpPr>
      </xdr:nvSpPr>
      <xdr:spPr>
        <a:xfrm>
          <a:off x="266700" y="219075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ゴム製品製造業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69</xdr:row>
      <xdr:rowOff>0</xdr:rowOff>
    </xdr:to>
    <xdr:sp>
      <xdr:nvSpPr>
        <xdr:cNvPr id="28" name="テキスト 51"/>
        <xdr:cNvSpPr txBox="1">
          <a:spLocks noChangeArrowheads="1"/>
        </xdr:cNvSpPr>
      </xdr:nvSpPr>
      <xdr:spPr>
        <a:xfrm>
          <a:off x="266700" y="11068050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上記以外の建設業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67</xdr:row>
      <xdr:rowOff>0</xdr:rowOff>
    </xdr:to>
    <xdr:sp>
      <xdr:nvSpPr>
        <xdr:cNvPr id="29" name="テキスト 52"/>
        <xdr:cNvSpPr txBox="1">
          <a:spLocks noChangeArrowheads="1"/>
        </xdr:cNvSpPr>
      </xdr:nvSpPr>
      <xdr:spPr>
        <a:xfrm>
          <a:off x="266700" y="10782300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トンネル建設工事業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65</xdr:row>
      <xdr:rowOff>0</xdr:rowOff>
    </xdr:to>
    <xdr:sp>
      <xdr:nvSpPr>
        <xdr:cNvPr id="30" name="テキスト 53"/>
        <xdr:cNvSpPr txBox="1">
          <a:spLocks noChangeArrowheads="1"/>
        </xdr:cNvSpPr>
      </xdr:nvSpPr>
      <xdr:spPr>
        <a:xfrm>
          <a:off x="266700" y="10487025"/>
          <a:ext cx="29051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小計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63</xdr:row>
      <xdr:rowOff>0</xdr:rowOff>
    </xdr:to>
    <xdr:sp>
      <xdr:nvSpPr>
        <xdr:cNvPr id="31" name="テキスト 54"/>
        <xdr:cNvSpPr txBox="1">
          <a:spLocks noChangeArrowheads="1"/>
        </xdr:cNvSpPr>
      </xdr:nvSpPr>
      <xdr:spPr>
        <a:xfrm>
          <a:off x="266700" y="102012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61</xdr:row>
      <xdr:rowOff>0</xdr:rowOff>
    </xdr:to>
    <xdr:sp>
      <xdr:nvSpPr>
        <xdr:cNvPr id="32" name="テキスト 55"/>
        <xdr:cNvSpPr txBox="1">
          <a:spLocks noChangeArrowheads="1"/>
        </xdr:cNvSpPr>
      </xdr:nvSpPr>
      <xdr:spPr>
        <a:xfrm>
          <a:off x="266700" y="99155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石油等鉱業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59</xdr:row>
      <xdr:rowOff>0</xdr:rowOff>
    </xdr:to>
    <xdr:sp>
      <xdr:nvSpPr>
        <xdr:cNvPr id="33" name="テキスト 56"/>
        <xdr:cNvSpPr txBox="1">
          <a:spLocks noChangeArrowheads="1"/>
        </xdr:cNvSpPr>
      </xdr:nvSpPr>
      <xdr:spPr>
        <a:xfrm>
          <a:off x="266700" y="96297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金属鉱業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>
      <xdr:nvSpPr>
        <xdr:cNvPr id="34" name="テキスト 57"/>
        <xdr:cNvSpPr txBox="1">
          <a:spLocks noChangeArrowheads="1"/>
        </xdr:cNvSpPr>
      </xdr:nvSpPr>
      <xdr:spPr>
        <a:xfrm>
          <a:off x="266700" y="93440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その他の土石採取業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5" name="テキスト 58"/>
        <xdr:cNvSpPr txBox="1">
          <a:spLocks noChangeArrowheads="1"/>
        </xdr:cNvSpPr>
      </xdr:nvSpPr>
      <xdr:spPr>
        <a:xfrm>
          <a:off x="266700" y="90582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砂利採取業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36" name="テキスト 59"/>
        <xdr:cNvSpPr txBox="1">
          <a:spLocks noChangeArrowheads="1"/>
        </xdr:cNvSpPr>
      </xdr:nvSpPr>
      <xdr:spPr>
        <a:xfrm>
          <a:off x="266700" y="87725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採石業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>
      <xdr:nvSpPr>
        <xdr:cNvPr id="37" name="テキスト 60"/>
        <xdr:cNvSpPr txBox="1">
          <a:spLocks noChangeArrowheads="1"/>
        </xdr:cNvSpPr>
      </xdr:nvSpPr>
      <xdr:spPr>
        <a:xfrm>
          <a:off x="266700" y="848677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その他の石炭鉱業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8" name="テキスト 61"/>
        <xdr:cNvSpPr txBox="1">
          <a:spLocks noChangeArrowheads="1"/>
        </xdr:cNvSpPr>
      </xdr:nvSpPr>
      <xdr:spPr>
        <a:xfrm>
          <a:off x="266700" y="8201025"/>
          <a:ext cx="29051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一般石炭鉱業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"/>
  <sheetViews>
    <sheetView showGridLines="0" view="pageBreakPreview" zoomScale="55" zoomScaleNormal="75" zoomScaleSheetLayoutView="55" zoomScalePageLayoutView="0" workbookViewId="0" topLeftCell="E1">
      <selection activeCell="AO19" sqref="A1:AZ31"/>
    </sheetView>
  </sheetViews>
  <sheetFormatPr defaultColWidth="12.00390625" defaultRowHeight="12"/>
  <cols>
    <col min="1" max="1" width="4.625" style="1" customWidth="1"/>
    <col min="2" max="2" width="54.00390625" style="1" customWidth="1"/>
    <col min="3" max="8" width="8.125" style="2" customWidth="1"/>
    <col min="9" max="49" width="8.125" style="1" customWidth="1"/>
    <col min="50" max="51" width="11.125" style="1" customWidth="1"/>
    <col min="52" max="16384" width="12.00390625" style="1" customWidth="1"/>
  </cols>
  <sheetData>
    <row r="1" spans="1:52" s="19" customFormat="1" ht="29.25" customHeight="1">
      <c r="A1" s="408" t="s">
        <v>52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</row>
    <row r="2" spans="1:52" s="4" customFormat="1" ht="18.75" customHeight="1">
      <c r="A2" s="21"/>
      <c r="B2" s="22" t="s">
        <v>28</v>
      </c>
      <c r="C2" s="388" t="s">
        <v>0</v>
      </c>
      <c r="D2" s="388"/>
      <c r="E2" s="23"/>
      <c r="F2" s="23"/>
      <c r="G2" s="389" t="s">
        <v>27</v>
      </c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  <c r="U2" s="396" t="s">
        <v>26</v>
      </c>
      <c r="V2" s="390"/>
      <c r="W2" s="390"/>
      <c r="X2" s="390"/>
      <c r="Y2" s="390"/>
      <c r="Z2" s="390"/>
      <c r="AA2" s="390"/>
      <c r="AB2" s="390"/>
      <c r="AC2" s="390"/>
      <c r="AD2" s="397"/>
      <c r="AE2" s="388" t="s">
        <v>1</v>
      </c>
      <c r="AF2" s="393"/>
      <c r="AG2" s="392" t="s">
        <v>2</v>
      </c>
      <c r="AH2" s="393"/>
      <c r="AI2" s="24" t="s">
        <v>3</v>
      </c>
      <c r="AJ2" s="392" t="s">
        <v>4</v>
      </c>
      <c r="AK2" s="393"/>
      <c r="AL2" s="394" t="s">
        <v>51</v>
      </c>
      <c r="AM2" s="395"/>
      <c r="AN2" s="395"/>
      <c r="AO2" s="395"/>
      <c r="AP2" s="395"/>
      <c r="AQ2" s="395"/>
      <c r="AR2" s="392" t="s">
        <v>5</v>
      </c>
      <c r="AS2" s="393"/>
      <c r="AT2" s="392" t="s">
        <v>22</v>
      </c>
      <c r="AU2" s="393"/>
      <c r="AV2" s="388" t="s">
        <v>23</v>
      </c>
      <c r="AW2" s="388"/>
      <c r="AX2" s="25"/>
      <c r="AY2" s="26"/>
      <c r="AZ2" s="27"/>
    </row>
    <row r="3" spans="1:52" s="3" customFormat="1" ht="12.75" customHeight="1">
      <c r="A3" s="28"/>
      <c r="B3" s="29"/>
      <c r="C3" s="30"/>
      <c r="D3" s="30"/>
      <c r="E3" s="30"/>
      <c r="F3" s="30"/>
      <c r="G3" s="410" t="s">
        <v>6</v>
      </c>
      <c r="H3" s="399"/>
      <c r="I3" s="398" t="s">
        <v>7</v>
      </c>
      <c r="J3" s="399"/>
      <c r="K3" s="402" t="s">
        <v>8</v>
      </c>
      <c r="L3" s="402"/>
      <c r="M3" s="398" t="s">
        <v>9</v>
      </c>
      <c r="N3" s="402"/>
      <c r="O3" s="31"/>
      <c r="P3" s="31"/>
      <c r="Q3" s="398" t="s">
        <v>10</v>
      </c>
      <c r="R3" s="399"/>
      <c r="S3" s="404" t="s">
        <v>11</v>
      </c>
      <c r="T3" s="404"/>
      <c r="U3" s="398" t="s">
        <v>12</v>
      </c>
      <c r="V3" s="399"/>
      <c r="W3" s="398" t="s">
        <v>13</v>
      </c>
      <c r="X3" s="399"/>
      <c r="Y3" s="402" t="s">
        <v>14</v>
      </c>
      <c r="Z3" s="399"/>
      <c r="AA3" s="404" t="s">
        <v>15</v>
      </c>
      <c r="AB3" s="404"/>
      <c r="AC3" s="398" t="s">
        <v>16</v>
      </c>
      <c r="AD3" s="406"/>
      <c r="AE3" s="32"/>
      <c r="AF3" s="33"/>
      <c r="AG3" s="32"/>
      <c r="AH3" s="32"/>
      <c r="AI3" s="412" t="s">
        <v>25</v>
      </c>
      <c r="AJ3" s="32"/>
      <c r="AK3" s="32"/>
      <c r="AL3" s="398" t="s">
        <v>17</v>
      </c>
      <c r="AM3" s="399"/>
      <c r="AN3" s="402" t="s">
        <v>18</v>
      </c>
      <c r="AO3" s="399"/>
      <c r="AP3" s="402" t="s">
        <v>19</v>
      </c>
      <c r="AQ3" s="402"/>
      <c r="AR3" s="34"/>
      <c r="AS3" s="35"/>
      <c r="AT3" s="36"/>
      <c r="AU3" s="36"/>
      <c r="AV3" s="34"/>
      <c r="AW3" s="36"/>
      <c r="AX3" s="37"/>
      <c r="AY3" s="38"/>
      <c r="AZ3" s="39"/>
    </row>
    <row r="4" spans="1:52" ht="154.5" customHeight="1">
      <c r="A4" s="40"/>
      <c r="B4" s="41" t="s">
        <v>24</v>
      </c>
      <c r="C4" s="42"/>
      <c r="D4" s="43"/>
      <c r="E4" s="44"/>
      <c r="F4" s="45"/>
      <c r="G4" s="411"/>
      <c r="H4" s="401"/>
      <c r="I4" s="400"/>
      <c r="J4" s="401"/>
      <c r="K4" s="403"/>
      <c r="L4" s="403"/>
      <c r="M4" s="400"/>
      <c r="N4" s="403"/>
      <c r="O4" s="414"/>
      <c r="P4" s="415"/>
      <c r="Q4" s="400"/>
      <c r="R4" s="401"/>
      <c r="S4" s="405"/>
      <c r="T4" s="405"/>
      <c r="U4" s="400"/>
      <c r="V4" s="401"/>
      <c r="W4" s="400"/>
      <c r="X4" s="401"/>
      <c r="Y4" s="403"/>
      <c r="Z4" s="401"/>
      <c r="AA4" s="405"/>
      <c r="AB4" s="405"/>
      <c r="AC4" s="400"/>
      <c r="AD4" s="407"/>
      <c r="AE4" s="403"/>
      <c r="AF4" s="401"/>
      <c r="AG4" s="46"/>
      <c r="AH4" s="43"/>
      <c r="AI4" s="413"/>
      <c r="AJ4" s="46"/>
      <c r="AK4" s="47"/>
      <c r="AL4" s="400"/>
      <c r="AM4" s="401"/>
      <c r="AN4" s="403"/>
      <c r="AO4" s="401"/>
      <c r="AP4" s="403"/>
      <c r="AQ4" s="403"/>
      <c r="AR4" s="46"/>
      <c r="AS4" s="43"/>
      <c r="AT4" s="46"/>
      <c r="AU4" s="43"/>
      <c r="AV4" s="46"/>
      <c r="AW4" s="43"/>
      <c r="AX4" s="46"/>
      <c r="AY4" s="48"/>
      <c r="AZ4" s="49"/>
    </row>
    <row r="5" spans="1:52" s="5" customFormat="1" ht="30" customHeight="1">
      <c r="A5" s="50"/>
      <c r="B5" s="51" t="s">
        <v>29</v>
      </c>
      <c r="C5" s="8">
        <v>256</v>
      </c>
      <c r="D5" s="52">
        <v>0</v>
      </c>
      <c r="E5" s="12">
        <v>210</v>
      </c>
      <c r="F5" s="52">
        <v>0</v>
      </c>
      <c r="G5" s="53">
        <v>0</v>
      </c>
      <c r="H5" s="52">
        <v>0</v>
      </c>
      <c r="I5" s="54">
        <v>0</v>
      </c>
      <c r="J5" s="55">
        <v>0</v>
      </c>
      <c r="K5" s="53">
        <v>0</v>
      </c>
      <c r="L5" s="52">
        <v>0</v>
      </c>
      <c r="M5" s="56">
        <v>40</v>
      </c>
      <c r="N5" s="52">
        <v>0</v>
      </c>
      <c r="O5" s="16">
        <v>16</v>
      </c>
      <c r="P5" s="52">
        <v>0</v>
      </c>
      <c r="Q5" s="53">
        <v>0</v>
      </c>
      <c r="R5" s="52">
        <v>0</v>
      </c>
      <c r="S5" s="53">
        <v>1</v>
      </c>
      <c r="T5" s="52">
        <v>0</v>
      </c>
      <c r="U5" s="53">
        <v>6</v>
      </c>
      <c r="V5" s="52">
        <v>0</v>
      </c>
      <c r="W5" s="17">
        <v>2</v>
      </c>
      <c r="X5" s="52">
        <v>0</v>
      </c>
      <c r="Y5" s="53">
        <v>0</v>
      </c>
      <c r="Z5" s="52">
        <v>0</v>
      </c>
      <c r="AA5" s="54">
        <v>19</v>
      </c>
      <c r="AB5" s="55">
        <v>0</v>
      </c>
      <c r="AC5" s="53">
        <v>5</v>
      </c>
      <c r="AD5" s="52">
        <v>0</v>
      </c>
      <c r="AE5" s="56">
        <v>0</v>
      </c>
      <c r="AF5" s="52">
        <v>0</v>
      </c>
      <c r="AG5" s="56">
        <v>24</v>
      </c>
      <c r="AH5" s="52">
        <v>1</v>
      </c>
      <c r="AI5" s="57">
        <v>0</v>
      </c>
      <c r="AJ5" s="54">
        <v>17</v>
      </c>
      <c r="AK5" s="55">
        <v>0</v>
      </c>
      <c r="AL5" s="54">
        <v>0</v>
      </c>
      <c r="AM5" s="55">
        <v>0</v>
      </c>
      <c r="AN5" s="56">
        <v>0</v>
      </c>
      <c r="AO5" s="52">
        <v>0</v>
      </c>
      <c r="AP5" s="54">
        <v>0</v>
      </c>
      <c r="AQ5" s="55">
        <v>0</v>
      </c>
      <c r="AR5" s="56">
        <v>2</v>
      </c>
      <c r="AS5" s="52">
        <v>1</v>
      </c>
      <c r="AT5" s="56">
        <v>1</v>
      </c>
      <c r="AU5" s="52">
        <v>0</v>
      </c>
      <c r="AV5" s="56">
        <v>2</v>
      </c>
      <c r="AW5" s="52">
        <v>0</v>
      </c>
      <c r="AX5" s="56">
        <f aca="true" t="shared" si="0" ref="AX5:AX15">SUM(C5,G5,I5,K5,M5,Q5,S5,U5,W5,Y5,AA5,AC5,AE5,AG5,AI5,AJ5,AL5,AN5,AP5,AR5,AT5,AV5)</f>
        <v>375</v>
      </c>
      <c r="AY5" s="58">
        <f aca="true" t="shared" si="1" ref="AY5:AY15">SUM(D5,H5,J5,L5,N5,R5,T5,V5,X5,Z5,AB5,AD5,AF5,AH5,AK5,AM5,AO5,AQ5,AS5,AU5,AW5)</f>
        <v>2</v>
      </c>
      <c r="AZ5" s="59"/>
    </row>
    <row r="6" spans="1:52" s="6" customFormat="1" ht="30" customHeight="1">
      <c r="A6" s="50"/>
      <c r="B6" s="51" t="s">
        <v>30</v>
      </c>
      <c r="C6" s="9">
        <v>20</v>
      </c>
      <c r="D6" s="52">
        <v>0</v>
      </c>
      <c r="E6" s="13">
        <v>16</v>
      </c>
      <c r="F6" s="52">
        <v>0</v>
      </c>
      <c r="G6" s="56">
        <v>0</v>
      </c>
      <c r="H6" s="52">
        <v>0</v>
      </c>
      <c r="I6" s="56">
        <v>0</v>
      </c>
      <c r="J6" s="52">
        <v>0</v>
      </c>
      <c r="K6" s="56">
        <v>0</v>
      </c>
      <c r="L6" s="52">
        <v>0</v>
      </c>
      <c r="M6" s="56">
        <v>3</v>
      </c>
      <c r="N6" s="52">
        <v>0</v>
      </c>
      <c r="O6" s="16">
        <v>2</v>
      </c>
      <c r="P6" s="52">
        <v>0</v>
      </c>
      <c r="Q6" s="56">
        <v>0</v>
      </c>
      <c r="R6" s="52">
        <v>0</v>
      </c>
      <c r="S6" s="56">
        <v>0</v>
      </c>
      <c r="T6" s="52">
        <v>0</v>
      </c>
      <c r="U6" s="56">
        <v>0</v>
      </c>
      <c r="V6" s="52">
        <v>0</v>
      </c>
      <c r="W6" s="16">
        <v>0</v>
      </c>
      <c r="X6" s="52">
        <v>0</v>
      </c>
      <c r="Y6" s="56">
        <v>0</v>
      </c>
      <c r="Z6" s="52">
        <v>0</v>
      </c>
      <c r="AA6" s="60">
        <v>3</v>
      </c>
      <c r="AB6" s="52">
        <v>0</v>
      </c>
      <c r="AC6" s="60">
        <v>0</v>
      </c>
      <c r="AD6" s="52">
        <v>0</v>
      </c>
      <c r="AE6" s="56">
        <v>0</v>
      </c>
      <c r="AF6" s="52">
        <v>0</v>
      </c>
      <c r="AG6" s="56">
        <v>1</v>
      </c>
      <c r="AH6" s="52">
        <v>0</v>
      </c>
      <c r="AI6" s="61">
        <v>0</v>
      </c>
      <c r="AJ6" s="62">
        <v>0</v>
      </c>
      <c r="AK6" s="52">
        <v>0</v>
      </c>
      <c r="AL6" s="60">
        <v>0</v>
      </c>
      <c r="AM6" s="52">
        <v>0</v>
      </c>
      <c r="AN6" s="56">
        <v>0</v>
      </c>
      <c r="AO6" s="52">
        <v>0</v>
      </c>
      <c r="AP6" s="60">
        <v>0</v>
      </c>
      <c r="AQ6" s="63">
        <v>0</v>
      </c>
      <c r="AR6" s="56">
        <v>0</v>
      </c>
      <c r="AS6" s="52">
        <v>0</v>
      </c>
      <c r="AT6" s="56">
        <v>0</v>
      </c>
      <c r="AU6" s="52">
        <v>0</v>
      </c>
      <c r="AV6" s="56">
        <v>0</v>
      </c>
      <c r="AW6" s="52">
        <v>0</v>
      </c>
      <c r="AX6" s="56">
        <f t="shared" si="0"/>
        <v>27</v>
      </c>
      <c r="AY6" s="64">
        <f t="shared" si="1"/>
        <v>0</v>
      </c>
      <c r="AZ6" s="59"/>
    </row>
    <row r="7" spans="1:52" s="5" customFormat="1" ht="30" customHeight="1">
      <c r="A7" s="50"/>
      <c r="B7" s="51" t="s">
        <v>31</v>
      </c>
      <c r="C7" s="9">
        <v>42</v>
      </c>
      <c r="D7" s="52">
        <v>1</v>
      </c>
      <c r="E7" s="13">
        <v>36</v>
      </c>
      <c r="F7" s="52">
        <v>0</v>
      </c>
      <c r="G7" s="56">
        <v>0</v>
      </c>
      <c r="H7" s="52">
        <v>0</v>
      </c>
      <c r="I7" s="56">
        <v>0</v>
      </c>
      <c r="J7" s="52">
        <v>0</v>
      </c>
      <c r="K7" s="56">
        <v>0</v>
      </c>
      <c r="L7" s="52">
        <v>0</v>
      </c>
      <c r="M7" s="56">
        <v>7</v>
      </c>
      <c r="N7" s="52">
        <v>0</v>
      </c>
      <c r="O7" s="16">
        <v>5</v>
      </c>
      <c r="P7" s="52">
        <v>0</v>
      </c>
      <c r="Q7" s="56">
        <v>0</v>
      </c>
      <c r="R7" s="52">
        <v>0</v>
      </c>
      <c r="S7" s="56">
        <v>0</v>
      </c>
      <c r="T7" s="52">
        <v>0</v>
      </c>
      <c r="U7" s="56">
        <v>0</v>
      </c>
      <c r="V7" s="52">
        <v>0</v>
      </c>
      <c r="W7" s="16">
        <v>0</v>
      </c>
      <c r="X7" s="52">
        <v>0</v>
      </c>
      <c r="Y7" s="56">
        <v>1</v>
      </c>
      <c r="Z7" s="52">
        <v>0</v>
      </c>
      <c r="AA7" s="56">
        <v>3</v>
      </c>
      <c r="AB7" s="52">
        <v>0</v>
      </c>
      <c r="AC7" s="56">
        <v>0</v>
      </c>
      <c r="AD7" s="52">
        <v>0</v>
      </c>
      <c r="AE7" s="56">
        <v>0</v>
      </c>
      <c r="AF7" s="52">
        <v>0</v>
      </c>
      <c r="AG7" s="56">
        <v>1</v>
      </c>
      <c r="AH7" s="52">
        <v>0</v>
      </c>
      <c r="AI7" s="61">
        <v>0</v>
      </c>
      <c r="AJ7" s="54">
        <v>0</v>
      </c>
      <c r="AK7" s="52">
        <v>0</v>
      </c>
      <c r="AL7" s="56">
        <v>0</v>
      </c>
      <c r="AM7" s="52">
        <v>0</v>
      </c>
      <c r="AN7" s="56">
        <v>0</v>
      </c>
      <c r="AO7" s="52">
        <v>0</v>
      </c>
      <c r="AP7" s="56">
        <v>0</v>
      </c>
      <c r="AQ7" s="52">
        <v>0</v>
      </c>
      <c r="AR7" s="56">
        <v>0</v>
      </c>
      <c r="AS7" s="52">
        <v>0</v>
      </c>
      <c r="AT7" s="56">
        <v>0</v>
      </c>
      <c r="AU7" s="52">
        <v>0</v>
      </c>
      <c r="AV7" s="56">
        <v>1</v>
      </c>
      <c r="AW7" s="52">
        <v>0</v>
      </c>
      <c r="AX7" s="56">
        <f t="shared" si="0"/>
        <v>55</v>
      </c>
      <c r="AY7" s="64">
        <f t="shared" si="1"/>
        <v>1</v>
      </c>
      <c r="AZ7" s="59"/>
    </row>
    <row r="8" spans="1:52" ht="30" customHeight="1">
      <c r="A8" s="50"/>
      <c r="B8" s="65" t="s">
        <v>20</v>
      </c>
      <c r="C8" s="9">
        <v>36</v>
      </c>
      <c r="D8" s="52">
        <v>0</v>
      </c>
      <c r="E8" s="13">
        <v>30</v>
      </c>
      <c r="F8" s="52">
        <v>0</v>
      </c>
      <c r="G8" s="56">
        <v>0</v>
      </c>
      <c r="H8" s="52">
        <v>0</v>
      </c>
      <c r="I8" s="56">
        <v>0</v>
      </c>
      <c r="J8" s="52">
        <v>0</v>
      </c>
      <c r="K8" s="56">
        <v>0</v>
      </c>
      <c r="L8" s="52">
        <v>0</v>
      </c>
      <c r="M8" s="56">
        <v>4</v>
      </c>
      <c r="N8" s="52">
        <v>0</v>
      </c>
      <c r="O8" s="16">
        <v>3</v>
      </c>
      <c r="P8" s="52">
        <v>0</v>
      </c>
      <c r="Q8" s="56">
        <v>0</v>
      </c>
      <c r="R8" s="52">
        <v>0</v>
      </c>
      <c r="S8" s="56">
        <v>0</v>
      </c>
      <c r="T8" s="52">
        <v>0</v>
      </c>
      <c r="U8" s="56">
        <v>0</v>
      </c>
      <c r="V8" s="52">
        <v>0</v>
      </c>
      <c r="W8" s="16">
        <v>0</v>
      </c>
      <c r="X8" s="52">
        <v>0</v>
      </c>
      <c r="Y8" s="56">
        <v>0</v>
      </c>
      <c r="Z8" s="52">
        <v>0</v>
      </c>
      <c r="AA8" s="56">
        <v>2</v>
      </c>
      <c r="AB8" s="52">
        <v>0</v>
      </c>
      <c r="AC8" s="56">
        <v>0</v>
      </c>
      <c r="AD8" s="52">
        <v>0</v>
      </c>
      <c r="AE8" s="56">
        <v>0</v>
      </c>
      <c r="AF8" s="52">
        <v>0</v>
      </c>
      <c r="AG8" s="56">
        <v>4</v>
      </c>
      <c r="AH8" s="52">
        <v>0</v>
      </c>
      <c r="AI8" s="61">
        <v>0</v>
      </c>
      <c r="AJ8" s="54">
        <v>0</v>
      </c>
      <c r="AK8" s="52">
        <v>0</v>
      </c>
      <c r="AL8" s="56">
        <v>0</v>
      </c>
      <c r="AM8" s="52">
        <v>0</v>
      </c>
      <c r="AN8" s="56">
        <v>0</v>
      </c>
      <c r="AO8" s="52">
        <v>0</v>
      </c>
      <c r="AP8" s="56">
        <v>0</v>
      </c>
      <c r="AQ8" s="52">
        <v>0</v>
      </c>
      <c r="AR8" s="56">
        <v>0</v>
      </c>
      <c r="AS8" s="52">
        <v>0</v>
      </c>
      <c r="AT8" s="56">
        <v>0</v>
      </c>
      <c r="AU8" s="52">
        <v>0</v>
      </c>
      <c r="AV8" s="56">
        <v>2</v>
      </c>
      <c r="AW8" s="52">
        <v>1</v>
      </c>
      <c r="AX8" s="56">
        <f t="shared" si="0"/>
        <v>48</v>
      </c>
      <c r="AY8" s="64">
        <f t="shared" si="1"/>
        <v>1</v>
      </c>
      <c r="AZ8" s="49"/>
    </row>
    <row r="9" spans="1:52" ht="30" customHeight="1">
      <c r="A9" s="50"/>
      <c r="B9" s="51" t="s">
        <v>32</v>
      </c>
      <c r="C9" s="9">
        <v>96</v>
      </c>
      <c r="D9" s="52">
        <v>0</v>
      </c>
      <c r="E9" s="13">
        <v>78</v>
      </c>
      <c r="F9" s="52">
        <v>0</v>
      </c>
      <c r="G9" s="56">
        <v>0</v>
      </c>
      <c r="H9" s="52">
        <v>0</v>
      </c>
      <c r="I9" s="56">
        <v>0</v>
      </c>
      <c r="J9" s="52">
        <v>0</v>
      </c>
      <c r="K9" s="56">
        <v>0</v>
      </c>
      <c r="L9" s="52">
        <v>0</v>
      </c>
      <c r="M9" s="56">
        <v>14</v>
      </c>
      <c r="N9" s="52">
        <v>0</v>
      </c>
      <c r="O9" s="16">
        <v>9</v>
      </c>
      <c r="P9" s="52">
        <v>0</v>
      </c>
      <c r="Q9" s="56">
        <v>0</v>
      </c>
      <c r="R9" s="52">
        <v>0</v>
      </c>
      <c r="S9" s="56">
        <v>1</v>
      </c>
      <c r="T9" s="52">
        <v>0</v>
      </c>
      <c r="U9" s="56">
        <v>0</v>
      </c>
      <c r="V9" s="52">
        <v>0</v>
      </c>
      <c r="W9" s="16">
        <v>2</v>
      </c>
      <c r="X9" s="52">
        <v>0</v>
      </c>
      <c r="Y9" s="56">
        <v>0</v>
      </c>
      <c r="Z9" s="52">
        <v>0</v>
      </c>
      <c r="AA9" s="56">
        <v>4</v>
      </c>
      <c r="AB9" s="52">
        <v>0</v>
      </c>
      <c r="AC9" s="56">
        <v>2</v>
      </c>
      <c r="AD9" s="52">
        <v>0</v>
      </c>
      <c r="AE9" s="56">
        <v>1</v>
      </c>
      <c r="AF9" s="52">
        <v>1</v>
      </c>
      <c r="AG9" s="56">
        <v>33</v>
      </c>
      <c r="AH9" s="52">
        <v>1</v>
      </c>
      <c r="AI9" s="61">
        <v>5</v>
      </c>
      <c r="AJ9" s="54">
        <v>0</v>
      </c>
      <c r="AK9" s="52">
        <v>0</v>
      </c>
      <c r="AL9" s="56">
        <v>0</v>
      </c>
      <c r="AM9" s="52">
        <v>0</v>
      </c>
      <c r="AN9" s="56">
        <v>0</v>
      </c>
      <c r="AO9" s="52">
        <v>0</v>
      </c>
      <c r="AP9" s="56">
        <v>0</v>
      </c>
      <c r="AQ9" s="52">
        <v>0</v>
      </c>
      <c r="AR9" s="56">
        <v>1</v>
      </c>
      <c r="AS9" s="52">
        <v>0</v>
      </c>
      <c r="AT9" s="56">
        <v>0</v>
      </c>
      <c r="AU9" s="52">
        <v>0</v>
      </c>
      <c r="AV9" s="56">
        <v>2</v>
      </c>
      <c r="AW9" s="52">
        <v>0</v>
      </c>
      <c r="AX9" s="56">
        <f t="shared" si="0"/>
        <v>161</v>
      </c>
      <c r="AY9" s="64">
        <f t="shared" si="1"/>
        <v>2</v>
      </c>
      <c r="AZ9" s="66"/>
    </row>
    <row r="10" spans="1:52" ht="30" customHeight="1">
      <c r="A10" s="50"/>
      <c r="B10" s="51" t="s">
        <v>33</v>
      </c>
      <c r="C10" s="9">
        <v>46</v>
      </c>
      <c r="D10" s="52">
        <v>0</v>
      </c>
      <c r="E10" s="13">
        <v>36</v>
      </c>
      <c r="F10" s="52">
        <v>0</v>
      </c>
      <c r="G10" s="56">
        <v>0</v>
      </c>
      <c r="H10" s="52">
        <v>0</v>
      </c>
      <c r="I10" s="56">
        <v>0</v>
      </c>
      <c r="J10" s="52">
        <v>0</v>
      </c>
      <c r="K10" s="56">
        <v>0</v>
      </c>
      <c r="L10" s="52">
        <v>0</v>
      </c>
      <c r="M10" s="56">
        <v>9</v>
      </c>
      <c r="N10" s="52">
        <v>0</v>
      </c>
      <c r="O10" s="16">
        <v>8</v>
      </c>
      <c r="P10" s="52">
        <v>0</v>
      </c>
      <c r="Q10" s="56">
        <v>0</v>
      </c>
      <c r="R10" s="52">
        <v>0</v>
      </c>
      <c r="S10" s="56">
        <v>0</v>
      </c>
      <c r="T10" s="52">
        <v>0</v>
      </c>
      <c r="U10" s="56">
        <v>0</v>
      </c>
      <c r="V10" s="52">
        <v>0</v>
      </c>
      <c r="W10" s="16">
        <v>1</v>
      </c>
      <c r="X10" s="52">
        <v>0</v>
      </c>
      <c r="Y10" s="56">
        <v>0</v>
      </c>
      <c r="Z10" s="52">
        <v>0</v>
      </c>
      <c r="AA10" s="56">
        <v>0</v>
      </c>
      <c r="AB10" s="52">
        <v>0</v>
      </c>
      <c r="AC10" s="56">
        <v>0</v>
      </c>
      <c r="AD10" s="52">
        <v>0</v>
      </c>
      <c r="AE10" s="56">
        <v>0</v>
      </c>
      <c r="AF10" s="52">
        <v>0</v>
      </c>
      <c r="AG10" s="56">
        <v>3</v>
      </c>
      <c r="AH10" s="52">
        <v>1</v>
      </c>
      <c r="AI10" s="61">
        <v>52</v>
      </c>
      <c r="AJ10" s="54">
        <v>0</v>
      </c>
      <c r="AK10" s="52">
        <v>0</v>
      </c>
      <c r="AL10" s="56">
        <v>0</v>
      </c>
      <c r="AM10" s="52">
        <v>0</v>
      </c>
      <c r="AN10" s="56">
        <v>0</v>
      </c>
      <c r="AO10" s="52">
        <v>0</v>
      </c>
      <c r="AP10" s="56">
        <v>0</v>
      </c>
      <c r="AQ10" s="52">
        <v>0</v>
      </c>
      <c r="AR10" s="56">
        <v>0</v>
      </c>
      <c r="AS10" s="52">
        <v>0</v>
      </c>
      <c r="AT10" s="56">
        <v>0</v>
      </c>
      <c r="AU10" s="52">
        <v>0</v>
      </c>
      <c r="AV10" s="56">
        <v>1</v>
      </c>
      <c r="AW10" s="52">
        <v>0</v>
      </c>
      <c r="AX10" s="56">
        <f t="shared" si="0"/>
        <v>112</v>
      </c>
      <c r="AY10" s="64">
        <f t="shared" si="1"/>
        <v>1</v>
      </c>
      <c r="AZ10" s="49"/>
    </row>
    <row r="11" spans="1:52" ht="30" customHeight="1">
      <c r="A11" s="50"/>
      <c r="B11" s="51" t="s">
        <v>34</v>
      </c>
      <c r="C11" s="9">
        <v>25</v>
      </c>
      <c r="D11" s="52">
        <v>0</v>
      </c>
      <c r="E11" s="13">
        <v>21</v>
      </c>
      <c r="F11" s="52">
        <v>0</v>
      </c>
      <c r="G11" s="56">
        <v>0</v>
      </c>
      <c r="H11" s="52">
        <v>0</v>
      </c>
      <c r="I11" s="60">
        <v>0</v>
      </c>
      <c r="J11" s="52">
        <v>0</v>
      </c>
      <c r="K11" s="56">
        <v>0</v>
      </c>
      <c r="L11" s="52">
        <v>0</v>
      </c>
      <c r="M11" s="15">
        <v>27</v>
      </c>
      <c r="N11" s="67">
        <v>0</v>
      </c>
      <c r="O11" s="15">
        <v>8</v>
      </c>
      <c r="P11" s="52">
        <v>0</v>
      </c>
      <c r="Q11" s="56">
        <v>0</v>
      </c>
      <c r="R11" s="52">
        <v>0</v>
      </c>
      <c r="S11" s="54">
        <v>0</v>
      </c>
      <c r="T11" s="63">
        <v>0</v>
      </c>
      <c r="U11" s="56">
        <v>0</v>
      </c>
      <c r="V11" s="52">
        <v>0</v>
      </c>
      <c r="W11" s="16">
        <v>0</v>
      </c>
      <c r="X11" s="52">
        <v>0</v>
      </c>
      <c r="Y11" s="56">
        <v>1</v>
      </c>
      <c r="Z11" s="52">
        <v>0</v>
      </c>
      <c r="AA11" s="56">
        <v>4</v>
      </c>
      <c r="AB11" s="52">
        <v>0</v>
      </c>
      <c r="AC11" s="56">
        <v>0</v>
      </c>
      <c r="AD11" s="52">
        <v>0</v>
      </c>
      <c r="AE11" s="60">
        <v>0</v>
      </c>
      <c r="AF11" s="52">
        <v>0</v>
      </c>
      <c r="AG11" s="60">
        <v>4</v>
      </c>
      <c r="AH11" s="52">
        <v>0</v>
      </c>
      <c r="AI11" s="68">
        <v>21</v>
      </c>
      <c r="AJ11" s="54">
        <v>1</v>
      </c>
      <c r="AK11" s="52">
        <v>0</v>
      </c>
      <c r="AL11" s="56">
        <v>0</v>
      </c>
      <c r="AM11" s="52">
        <v>0</v>
      </c>
      <c r="AN11" s="60">
        <v>1</v>
      </c>
      <c r="AO11" s="52">
        <v>0</v>
      </c>
      <c r="AP11" s="56">
        <v>0</v>
      </c>
      <c r="AQ11" s="52">
        <v>0</v>
      </c>
      <c r="AR11" s="60">
        <v>0</v>
      </c>
      <c r="AS11" s="52">
        <v>0</v>
      </c>
      <c r="AT11" s="15">
        <v>1</v>
      </c>
      <c r="AU11" s="52">
        <v>1</v>
      </c>
      <c r="AV11" s="60">
        <v>1</v>
      </c>
      <c r="AW11" s="52">
        <v>0</v>
      </c>
      <c r="AX11" s="60">
        <f t="shared" si="0"/>
        <v>86</v>
      </c>
      <c r="AY11" s="64">
        <f t="shared" si="1"/>
        <v>1</v>
      </c>
      <c r="AZ11" s="49"/>
    </row>
    <row r="12" spans="1:52" ht="30" customHeight="1">
      <c r="A12" s="50"/>
      <c r="B12" s="51" t="s">
        <v>35</v>
      </c>
      <c r="C12" s="9">
        <v>129</v>
      </c>
      <c r="D12" s="52">
        <v>0</v>
      </c>
      <c r="E12" s="13">
        <v>100</v>
      </c>
      <c r="F12" s="52">
        <v>0</v>
      </c>
      <c r="G12" s="56">
        <v>0</v>
      </c>
      <c r="H12" s="52">
        <v>0</v>
      </c>
      <c r="I12" s="60">
        <v>0</v>
      </c>
      <c r="J12" s="52">
        <v>0</v>
      </c>
      <c r="K12" s="56">
        <v>0</v>
      </c>
      <c r="L12" s="52">
        <v>0</v>
      </c>
      <c r="M12" s="15">
        <v>16</v>
      </c>
      <c r="N12" s="67">
        <v>1</v>
      </c>
      <c r="O12" s="15">
        <v>12</v>
      </c>
      <c r="P12" s="52">
        <v>1</v>
      </c>
      <c r="Q12" s="56">
        <v>0</v>
      </c>
      <c r="R12" s="52">
        <v>0</v>
      </c>
      <c r="S12" s="60">
        <v>0</v>
      </c>
      <c r="T12" s="52">
        <v>0</v>
      </c>
      <c r="U12" s="60">
        <v>1</v>
      </c>
      <c r="V12" s="52">
        <v>0</v>
      </c>
      <c r="W12" s="15">
        <v>2</v>
      </c>
      <c r="X12" s="52">
        <v>0</v>
      </c>
      <c r="Y12" s="60">
        <v>0</v>
      </c>
      <c r="Z12" s="52">
        <v>0</v>
      </c>
      <c r="AA12" s="56">
        <v>7</v>
      </c>
      <c r="AB12" s="52">
        <v>0</v>
      </c>
      <c r="AC12" s="56">
        <v>2</v>
      </c>
      <c r="AD12" s="52">
        <v>0</v>
      </c>
      <c r="AE12" s="60">
        <v>0</v>
      </c>
      <c r="AF12" s="52">
        <v>0</v>
      </c>
      <c r="AG12" s="60">
        <v>8</v>
      </c>
      <c r="AH12" s="52">
        <v>0</v>
      </c>
      <c r="AI12" s="68">
        <v>6</v>
      </c>
      <c r="AJ12" s="54">
        <v>0</v>
      </c>
      <c r="AK12" s="52">
        <v>0</v>
      </c>
      <c r="AL12" s="56">
        <v>0</v>
      </c>
      <c r="AM12" s="52">
        <v>0</v>
      </c>
      <c r="AN12" s="60">
        <v>0</v>
      </c>
      <c r="AO12" s="52">
        <v>0</v>
      </c>
      <c r="AP12" s="56">
        <v>0</v>
      </c>
      <c r="AQ12" s="52">
        <v>0</v>
      </c>
      <c r="AR12" s="60">
        <v>2</v>
      </c>
      <c r="AS12" s="52">
        <v>1</v>
      </c>
      <c r="AT12" s="60">
        <v>1</v>
      </c>
      <c r="AU12" s="52">
        <v>0</v>
      </c>
      <c r="AV12" s="60">
        <v>2</v>
      </c>
      <c r="AW12" s="52">
        <v>0</v>
      </c>
      <c r="AX12" s="60">
        <f t="shared" si="0"/>
        <v>176</v>
      </c>
      <c r="AY12" s="64">
        <f t="shared" si="1"/>
        <v>2</v>
      </c>
      <c r="AZ12" s="49"/>
    </row>
    <row r="13" spans="1:52" ht="30" customHeight="1">
      <c r="A13" s="50"/>
      <c r="B13" s="51" t="s">
        <v>36</v>
      </c>
      <c r="C13" s="9">
        <v>217</v>
      </c>
      <c r="D13" s="52">
        <v>0</v>
      </c>
      <c r="E13" s="13">
        <v>174</v>
      </c>
      <c r="F13" s="52">
        <v>0</v>
      </c>
      <c r="G13" s="56">
        <v>0</v>
      </c>
      <c r="H13" s="52">
        <v>0</v>
      </c>
      <c r="I13" s="60">
        <v>0</v>
      </c>
      <c r="J13" s="52">
        <v>0</v>
      </c>
      <c r="K13" s="56">
        <v>0</v>
      </c>
      <c r="L13" s="52">
        <v>0</v>
      </c>
      <c r="M13" s="15">
        <v>17</v>
      </c>
      <c r="N13" s="67">
        <v>0</v>
      </c>
      <c r="O13" s="15">
        <v>9</v>
      </c>
      <c r="P13" s="52">
        <v>0</v>
      </c>
      <c r="Q13" s="56">
        <v>0</v>
      </c>
      <c r="R13" s="52">
        <v>0</v>
      </c>
      <c r="S13" s="56">
        <v>1</v>
      </c>
      <c r="T13" s="52">
        <v>0</v>
      </c>
      <c r="U13" s="56">
        <v>5</v>
      </c>
      <c r="V13" s="52">
        <v>0</v>
      </c>
      <c r="W13" s="16">
        <v>1</v>
      </c>
      <c r="X13" s="52">
        <v>0</v>
      </c>
      <c r="Y13" s="56">
        <v>0</v>
      </c>
      <c r="Z13" s="52">
        <v>0</v>
      </c>
      <c r="AA13" s="56">
        <v>19</v>
      </c>
      <c r="AB13" s="52">
        <v>0</v>
      </c>
      <c r="AC13" s="56">
        <v>3</v>
      </c>
      <c r="AD13" s="52">
        <v>0</v>
      </c>
      <c r="AE13" s="60">
        <v>3</v>
      </c>
      <c r="AF13" s="52">
        <v>0</v>
      </c>
      <c r="AG13" s="60">
        <v>18</v>
      </c>
      <c r="AH13" s="52">
        <v>1</v>
      </c>
      <c r="AI13" s="68">
        <v>15</v>
      </c>
      <c r="AJ13" s="54">
        <v>6</v>
      </c>
      <c r="AK13" s="52">
        <v>0</v>
      </c>
      <c r="AL13" s="56">
        <v>0</v>
      </c>
      <c r="AM13" s="52">
        <v>0</v>
      </c>
      <c r="AN13" s="60">
        <v>0</v>
      </c>
      <c r="AO13" s="52">
        <v>0</v>
      </c>
      <c r="AP13" s="56">
        <v>0</v>
      </c>
      <c r="AQ13" s="52">
        <v>0</v>
      </c>
      <c r="AR13" s="60">
        <v>1</v>
      </c>
      <c r="AS13" s="52">
        <v>1</v>
      </c>
      <c r="AT13" s="15">
        <v>2</v>
      </c>
      <c r="AU13" s="52">
        <v>1</v>
      </c>
      <c r="AV13" s="60">
        <v>3</v>
      </c>
      <c r="AW13" s="52">
        <v>0</v>
      </c>
      <c r="AX13" s="60">
        <f t="shared" si="0"/>
        <v>311</v>
      </c>
      <c r="AY13" s="64">
        <f t="shared" si="1"/>
        <v>3</v>
      </c>
      <c r="AZ13" s="49"/>
    </row>
    <row r="14" spans="1:52" ht="30" customHeight="1">
      <c r="A14" s="50"/>
      <c r="B14" s="51" t="s">
        <v>37</v>
      </c>
      <c r="C14" s="9">
        <v>1</v>
      </c>
      <c r="D14" s="52">
        <v>1</v>
      </c>
      <c r="E14" s="13">
        <v>1</v>
      </c>
      <c r="F14" s="52">
        <v>0</v>
      </c>
      <c r="G14" s="56">
        <v>0</v>
      </c>
      <c r="H14" s="52">
        <v>0</v>
      </c>
      <c r="I14" s="56">
        <v>0</v>
      </c>
      <c r="J14" s="52">
        <v>0</v>
      </c>
      <c r="K14" s="56">
        <v>0</v>
      </c>
      <c r="L14" s="52">
        <v>0</v>
      </c>
      <c r="M14" s="16">
        <v>2</v>
      </c>
      <c r="N14" s="67">
        <v>0</v>
      </c>
      <c r="O14" s="16">
        <v>2</v>
      </c>
      <c r="P14" s="52">
        <v>0</v>
      </c>
      <c r="Q14" s="56">
        <v>0</v>
      </c>
      <c r="R14" s="52">
        <v>0</v>
      </c>
      <c r="S14" s="56">
        <v>0</v>
      </c>
      <c r="T14" s="52">
        <v>0</v>
      </c>
      <c r="U14" s="56">
        <v>0</v>
      </c>
      <c r="V14" s="52">
        <v>0</v>
      </c>
      <c r="W14" s="16">
        <v>0</v>
      </c>
      <c r="X14" s="52">
        <v>0</v>
      </c>
      <c r="Y14" s="56">
        <v>0</v>
      </c>
      <c r="Z14" s="52">
        <v>0</v>
      </c>
      <c r="AA14" s="56">
        <v>0</v>
      </c>
      <c r="AB14" s="52">
        <v>0</v>
      </c>
      <c r="AC14" s="56">
        <v>0</v>
      </c>
      <c r="AD14" s="52">
        <v>0</v>
      </c>
      <c r="AE14" s="56">
        <v>0</v>
      </c>
      <c r="AF14" s="52">
        <v>0</v>
      </c>
      <c r="AG14" s="56">
        <v>3</v>
      </c>
      <c r="AH14" s="52">
        <v>2</v>
      </c>
      <c r="AI14" s="61">
        <v>0</v>
      </c>
      <c r="AJ14" s="54">
        <v>0</v>
      </c>
      <c r="AK14" s="52">
        <v>0</v>
      </c>
      <c r="AL14" s="56">
        <v>0</v>
      </c>
      <c r="AM14" s="52">
        <v>0</v>
      </c>
      <c r="AN14" s="56">
        <v>0</v>
      </c>
      <c r="AO14" s="52">
        <v>0</v>
      </c>
      <c r="AP14" s="56">
        <v>0</v>
      </c>
      <c r="AQ14" s="52">
        <v>0</v>
      </c>
      <c r="AR14" s="56">
        <v>0</v>
      </c>
      <c r="AS14" s="52">
        <v>0</v>
      </c>
      <c r="AT14" s="56">
        <v>0</v>
      </c>
      <c r="AU14" s="52">
        <v>0</v>
      </c>
      <c r="AV14" s="56">
        <v>0</v>
      </c>
      <c r="AW14" s="52">
        <v>0</v>
      </c>
      <c r="AX14" s="56">
        <f t="shared" si="0"/>
        <v>6</v>
      </c>
      <c r="AY14" s="64">
        <f t="shared" si="1"/>
        <v>3</v>
      </c>
      <c r="AZ14" s="49"/>
    </row>
    <row r="15" spans="1:52" ht="30" customHeight="1">
      <c r="A15" s="50"/>
      <c r="B15" s="51" t="s">
        <v>38</v>
      </c>
      <c r="C15" s="9">
        <v>71</v>
      </c>
      <c r="D15" s="52">
        <v>0</v>
      </c>
      <c r="E15" s="13">
        <v>49</v>
      </c>
      <c r="F15" s="52">
        <v>0</v>
      </c>
      <c r="G15" s="56">
        <v>1</v>
      </c>
      <c r="H15" s="52">
        <v>0</v>
      </c>
      <c r="I15" s="56">
        <v>0</v>
      </c>
      <c r="J15" s="52">
        <v>0</v>
      </c>
      <c r="K15" s="56">
        <v>0</v>
      </c>
      <c r="L15" s="52">
        <v>0</v>
      </c>
      <c r="M15" s="16">
        <v>14</v>
      </c>
      <c r="N15" s="67">
        <v>0</v>
      </c>
      <c r="O15" s="16">
        <v>10</v>
      </c>
      <c r="P15" s="52">
        <v>0</v>
      </c>
      <c r="Q15" s="56">
        <v>0</v>
      </c>
      <c r="R15" s="52">
        <v>0</v>
      </c>
      <c r="S15" s="56">
        <v>0</v>
      </c>
      <c r="T15" s="52">
        <v>0</v>
      </c>
      <c r="U15" s="56">
        <v>0</v>
      </c>
      <c r="V15" s="52">
        <v>0</v>
      </c>
      <c r="W15" s="16">
        <v>1</v>
      </c>
      <c r="X15" s="52">
        <v>0</v>
      </c>
      <c r="Y15" s="56">
        <v>1</v>
      </c>
      <c r="Z15" s="52">
        <v>0</v>
      </c>
      <c r="AA15" s="56">
        <v>0</v>
      </c>
      <c r="AB15" s="52">
        <v>0</v>
      </c>
      <c r="AC15" s="56">
        <v>3</v>
      </c>
      <c r="AD15" s="52">
        <v>0</v>
      </c>
      <c r="AE15" s="56">
        <v>0</v>
      </c>
      <c r="AF15" s="52">
        <v>0</v>
      </c>
      <c r="AG15" s="56">
        <v>3</v>
      </c>
      <c r="AH15" s="52">
        <v>0</v>
      </c>
      <c r="AI15" s="61">
        <v>7</v>
      </c>
      <c r="AJ15" s="54">
        <v>0</v>
      </c>
      <c r="AK15" s="52">
        <v>0</v>
      </c>
      <c r="AL15" s="56">
        <v>0</v>
      </c>
      <c r="AM15" s="52">
        <v>0</v>
      </c>
      <c r="AN15" s="56">
        <v>0</v>
      </c>
      <c r="AO15" s="52">
        <v>0</v>
      </c>
      <c r="AP15" s="56">
        <v>0</v>
      </c>
      <c r="AQ15" s="52">
        <v>0</v>
      </c>
      <c r="AR15" s="56">
        <v>1</v>
      </c>
      <c r="AS15" s="52">
        <v>1</v>
      </c>
      <c r="AT15" s="56">
        <v>0</v>
      </c>
      <c r="AU15" s="52">
        <v>0</v>
      </c>
      <c r="AV15" s="56">
        <v>0</v>
      </c>
      <c r="AW15" s="52">
        <v>0</v>
      </c>
      <c r="AX15" s="56">
        <f t="shared" si="0"/>
        <v>102</v>
      </c>
      <c r="AY15" s="64">
        <f t="shared" si="1"/>
        <v>1</v>
      </c>
      <c r="AZ15" s="49"/>
    </row>
    <row r="16" spans="1:52" ht="30" customHeight="1">
      <c r="A16" s="40"/>
      <c r="B16" s="69" t="s">
        <v>39</v>
      </c>
      <c r="C16" s="10">
        <v>939</v>
      </c>
      <c r="D16" s="70">
        <f>SUM(D5:D15)</f>
        <v>2</v>
      </c>
      <c r="E16" s="14">
        <v>751</v>
      </c>
      <c r="F16" s="71">
        <f>SUM(F5:F15)</f>
        <v>0</v>
      </c>
      <c r="G16" s="72">
        <f>SUM(G5:G15)</f>
        <v>1</v>
      </c>
      <c r="H16" s="71">
        <f>SUM(H5:H15)</f>
        <v>0</v>
      </c>
      <c r="I16" s="73">
        <f>SUM(I5:I15)</f>
        <v>0</v>
      </c>
      <c r="J16" s="71">
        <f aca="true" t="shared" si="2" ref="J16:AS16">SUM(J5:J15)</f>
        <v>0</v>
      </c>
      <c r="K16" s="72">
        <f t="shared" si="2"/>
        <v>0</v>
      </c>
      <c r="L16" s="71">
        <f t="shared" si="2"/>
        <v>0</v>
      </c>
      <c r="M16" s="74">
        <v>153</v>
      </c>
      <c r="N16" s="75">
        <f t="shared" si="2"/>
        <v>1</v>
      </c>
      <c r="O16" s="74">
        <v>84</v>
      </c>
      <c r="P16" s="75">
        <f>SUM(P5:P15)</f>
        <v>1</v>
      </c>
      <c r="Q16" s="72">
        <f>SUM(Q5:Q15)</f>
        <v>0</v>
      </c>
      <c r="R16" s="71">
        <f t="shared" si="2"/>
        <v>0</v>
      </c>
      <c r="S16" s="72">
        <f t="shared" si="2"/>
        <v>3</v>
      </c>
      <c r="T16" s="71">
        <f t="shared" si="2"/>
        <v>0</v>
      </c>
      <c r="U16" s="72">
        <f t="shared" si="2"/>
        <v>12</v>
      </c>
      <c r="V16" s="71">
        <f t="shared" si="2"/>
        <v>0</v>
      </c>
      <c r="W16" s="7">
        <v>9</v>
      </c>
      <c r="X16" s="71">
        <f t="shared" si="2"/>
        <v>0</v>
      </c>
      <c r="Y16" s="72">
        <f t="shared" si="2"/>
        <v>3</v>
      </c>
      <c r="Z16" s="71">
        <f t="shared" si="2"/>
        <v>0</v>
      </c>
      <c r="AA16" s="72">
        <f t="shared" si="2"/>
        <v>61</v>
      </c>
      <c r="AB16" s="71">
        <f t="shared" si="2"/>
        <v>0</v>
      </c>
      <c r="AC16" s="72">
        <f>SUM(AC5:AC15)</f>
        <v>15</v>
      </c>
      <c r="AD16" s="71">
        <f t="shared" si="2"/>
        <v>0</v>
      </c>
      <c r="AE16" s="73">
        <f>SUM(AE5:AE15)</f>
        <v>4</v>
      </c>
      <c r="AF16" s="71">
        <f t="shared" si="2"/>
        <v>1</v>
      </c>
      <c r="AG16" s="73">
        <v>102</v>
      </c>
      <c r="AH16" s="71">
        <f t="shared" si="2"/>
        <v>6</v>
      </c>
      <c r="AI16" s="76">
        <f>IF(AI5&lt;&gt;"",SUM(AI5:AI15),"")</f>
        <v>106</v>
      </c>
      <c r="AJ16" s="77">
        <f>SUM(AJ5:AJ15)</f>
        <v>24</v>
      </c>
      <c r="AK16" s="71">
        <f t="shared" si="2"/>
        <v>0</v>
      </c>
      <c r="AL16" s="72">
        <f t="shared" si="2"/>
        <v>0</v>
      </c>
      <c r="AM16" s="71">
        <f t="shared" si="2"/>
        <v>0</v>
      </c>
      <c r="AN16" s="73">
        <v>1</v>
      </c>
      <c r="AO16" s="71">
        <f t="shared" si="2"/>
        <v>0</v>
      </c>
      <c r="AP16" s="72">
        <f t="shared" si="2"/>
        <v>0</v>
      </c>
      <c r="AQ16" s="71">
        <f t="shared" si="2"/>
        <v>0</v>
      </c>
      <c r="AR16" s="73">
        <v>7</v>
      </c>
      <c r="AS16" s="71">
        <f t="shared" si="2"/>
        <v>4</v>
      </c>
      <c r="AT16" s="74">
        <v>5</v>
      </c>
      <c r="AU16" s="71">
        <f>SUM(AU5:AU15)</f>
        <v>2</v>
      </c>
      <c r="AV16" s="73">
        <f>SUM(AV5:AV15)</f>
        <v>14</v>
      </c>
      <c r="AW16" s="71">
        <f>SUM(AW5:AW15)</f>
        <v>1</v>
      </c>
      <c r="AX16" s="73">
        <f>SUM(AX5:AX15)</f>
        <v>1459</v>
      </c>
      <c r="AY16" s="78">
        <f>SUM(AY5:AY15)</f>
        <v>17</v>
      </c>
      <c r="AZ16" s="49"/>
    </row>
    <row r="17" spans="1:52" ht="30" customHeight="1">
      <c r="A17" s="79"/>
      <c r="B17" s="80" t="s">
        <v>40</v>
      </c>
      <c r="C17" s="8">
        <v>7</v>
      </c>
      <c r="D17" s="52">
        <v>0</v>
      </c>
      <c r="E17" s="13">
        <v>3</v>
      </c>
      <c r="F17" s="55">
        <v>0</v>
      </c>
      <c r="G17" s="56">
        <v>0</v>
      </c>
      <c r="H17" s="55">
        <v>0</v>
      </c>
      <c r="I17" s="53">
        <v>0</v>
      </c>
      <c r="J17" s="55">
        <v>0</v>
      </c>
      <c r="K17" s="56">
        <v>0</v>
      </c>
      <c r="L17" s="55">
        <v>0</v>
      </c>
      <c r="M17" s="17">
        <v>0</v>
      </c>
      <c r="N17" s="81">
        <v>0</v>
      </c>
      <c r="O17" s="17">
        <v>0</v>
      </c>
      <c r="P17" s="81">
        <v>0</v>
      </c>
      <c r="Q17" s="56">
        <v>0</v>
      </c>
      <c r="R17" s="55">
        <v>0</v>
      </c>
      <c r="S17" s="56">
        <v>0</v>
      </c>
      <c r="T17" s="55">
        <v>0</v>
      </c>
      <c r="U17" s="56">
        <v>0</v>
      </c>
      <c r="V17" s="55">
        <v>0</v>
      </c>
      <c r="W17" s="13">
        <v>0</v>
      </c>
      <c r="X17" s="55">
        <v>0</v>
      </c>
      <c r="Y17" s="56">
        <v>0</v>
      </c>
      <c r="Z17" s="55">
        <v>0</v>
      </c>
      <c r="AA17" s="56">
        <v>0</v>
      </c>
      <c r="AB17" s="55">
        <v>0</v>
      </c>
      <c r="AC17" s="56">
        <v>0</v>
      </c>
      <c r="AD17" s="55">
        <v>0</v>
      </c>
      <c r="AE17" s="53">
        <v>0</v>
      </c>
      <c r="AF17" s="55">
        <v>0</v>
      </c>
      <c r="AG17" s="53">
        <v>1</v>
      </c>
      <c r="AH17" s="55">
        <v>0</v>
      </c>
      <c r="AI17" s="57">
        <v>53</v>
      </c>
      <c r="AJ17" s="54">
        <v>0</v>
      </c>
      <c r="AK17" s="55">
        <v>0</v>
      </c>
      <c r="AL17" s="56">
        <v>0</v>
      </c>
      <c r="AM17" s="55">
        <v>0</v>
      </c>
      <c r="AN17" s="53">
        <v>0</v>
      </c>
      <c r="AO17" s="55">
        <v>0</v>
      </c>
      <c r="AP17" s="56">
        <v>0</v>
      </c>
      <c r="AQ17" s="55">
        <v>0</v>
      </c>
      <c r="AR17" s="53">
        <v>0</v>
      </c>
      <c r="AS17" s="55">
        <v>0</v>
      </c>
      <c r="AT17" s="53">
        <v>0</v>
      </c>
      <c r="AU17" s="55">
        <v>0</v>
      </c>
      <c r="AV17" s="53">
        <v>0</v>
      </c>
      <c r="AW17" s="55">
        <v>0</v>
      </c>
      <c r="AX17" s="53">
        <f aca="true" t="shared" si="3" ref="AX17:AX26">SUM(C17,G17,I17,K17,M17,Q17,S17,U17,W17,Y17,AA17,AC17,AE17,AG17,AI17,AJ17,AL17,AN17,AP17,AR17,AT17,AV17)</f>
        <v>61</v>
      </c>
      <c r="AY17" s="58">
        <f aca="true" t="shared" si="4" ref="AY17:AY25">SUM(D17,H17,J17,L17,N17,R17,T17,V17,X17,Z17,AB17,AD17,AF17,AH17,AK17,AM17,AO17,AQ17,AS17,AU17,AW17)</f>
        <v>0</v>
      </c>
      <c r="AZ17" s="49"/>
    </row>
    <row r="18" spans="1:52" ht="30" customHeight="1">
      <c r="A18" s="79"/>
      <c r="B18" s="82" t="s">
        <v>41</v>
      </c>
      <c r="C18" s="9">
        <v>371</v>
      </c>
      <c r="D18" s="52">
        <v>2</v>
      </c>
      <c r="E18" s="13">
        <v>212</v>
      </c>
      <c r="F18" s="52">
        <v>0</v>
      </c>
      <c r="G18" s="56">
        <v>1</v>
      </c>
      <c r="H18" s="52">
        <v>0</v>
      </c>
      <c r="I18" s="56">
        <v>0</v>
      </c>
      <c r="J18" s="52">
        <v>0</v>
      </c>
      <c r="K18" s="56">
        <v>3</v>
      </c>
      <c r="L18" s="52">
        <v>0</v>
      </c>
      <c r="M18" s="16">
        <v>146</v>
      </c>
      <c r="N18" s="67">
        <v>6</v>
      </c>
      <c r="O18" s="16">
        <v>144</v>
      </c>
      <c r="P18" s="67">
        <v>6</v>
      </c>
      <c r="Q18" s="56">
        <v>2</v>
      </c>
      <c r="R18" s="52">
        <v>0</v>
      </c>
      <c r="S18" s="60">
        <v>3</v>
      </c>
      <c r="T18" s="52">
        <v>0</v>
      </c>
      <c r="U18" s="60">
        <v>6</v>
      </c>
      <c r="V18" s="52">
        <v>0</v>
      </c>
      <c r="W18" s="15">
        <v>2</v>
      </c>
      <c r="X18" s="52">
        <v>0</v>
      </c>
      <c r="Y18" s="60">
        <v>0</v>
      </c>
      <c r="Z18" s="52">
        <v>0</v>
      </c>
      <c r="AA18" s="60">
        <v>6</v>
      </c>
      <c r="AB18" s="52">
        <v>0</v>
      </c>
      <c r="AC18" s="60">
        <v>8</v>
      </c>
      <c r="AD18" s="52">
        <v>0</v>
      </c>
      <c r="AE18" s="56">
        <v>0</v>
      </c>
      <c r="AF18" s="52">
        <v>0</v>
      </c>
      <c r="AG18" s="56">
        <v>40</v>
      </c>
      <c r="AH18" s="52">
        <v>3</v>
      </c>
      <c r="AI18" s="61">
        <v>93</v>
      </c>
      <c r="AJ18" s="62">
        <v>2</v>
      </c>
      <c r="AK18" s="52">
        <v>0</v>
      </c>
      <c r="AL18" s="60">
        <v>0</v>
      </c>
      <c r="AM18" s="52">
        <v>0</v>
      </c>
      <c r="AN18" s="56">
        <v>3</v>
      </c>
      <c r="AO18" s="52">
        <v>1</v>
      </c>
      <c r="AP18" s="60">
        <v>0</v>
      </c>
      <c r="AQ18" s="52">
        <v>0</v>
      </c>
      <c r="AR18" s="56">
        <v>12</v>
      </c>
      <c r="AS18" s="52">
        <v>6</v>
      </c>
      <c r="AT18" s="16">
        <v>2</v>
      </c>
      <c r="AU18" s="52">
        <v>2</v>
      </c>
      <c r="AV18" s="56">
        <v>5</v>
      </c>
      <c r="AW18" s="52">
        <v>1</v>
      </c>
      <c r="AX18" s="56">
        <f t="shared" si="3"/>
        <v>705</v>
      </c>
      <c r="AY18" s="64">
        <f t="shared" si="4"/>
        <v>21</v>
      </c>
      <c r="AZ18" s="49"/>
    </row>
    <row r="19" spans="1:52" ht="30" customHeight="1">
      <c r="A19" s="79"/>
      <c r="B19" s="82" t="s">
        <v>42</v>
      </c>
      <c r="C19" s="11">
        <v>699</v>
      </c>
      <c r="D19" s="52">
        <v>0</v>
      </c>
      <c r="E19" s="13">
        <v>618</v>
      </c>
      <c r="F19" s="52">
        <v>0</v>
      </c>
      <c r="G19" s="56">
        <v>1</v>
      </c>
      <c r="H19" s="52">
        <v>0</v>
      </c>
      <c r="I19" s="60">
        <v>0</v>
      </c>
      <c r="J19" s="52">
        <v>0</v>
      </c>
      <c r="K19" s="56">
        <v>7</v>
      </c>
      <c r="L19" s="52">
        <v>0</v>
      </c>
      <c r="M19" s="15">
        <v>58</v>
      </c>
      <c r="N19" s="67">
        <v>0</v>
      </c>
      <c r="O19" s="15">
        <v>50</v>
      </c>
      <c r="P19" s="67">
        <v>0</v>
      </c>
      <c r="Q19" s="56">
        <v>1</v>
      </c>
      <c r="R19" s="52">
        <v>0</v>
      </c>
      <c r="S19" s="56">
        <v>5</v>
      </c>
      <c r="T19" s="52">
        <v>0</v>
      </c>
      <c r="U19" s="56">
        <v>25</v>
      </c>
      <c r="V19" s="52">
        <v>0</v>
      </c>
      <c r="W19" s="16">
        <v>4</v>
      </c>
      <c r="X19" s="52">
        <v>0</v>
      </c>
      <c r="Y19" s="56">
        <v>0</v>
      </c>
      <c r="Z19" s="52">
        <v>0</v>
      </c>
      <c r="AA19" s="56">
        <v>17</v>
      </c>
      <c r="AB19" s="52">
        <v>0</v>
      </c>
      <c r="AC19" s="56">
        <v>7</v>
      </c>
      <c r="AD19" s="52">
        <v>0</v>
      </c>
      <c r="AE19" s="60">
        <v>0</v>
      </c>
      <c r="AF19" s="52">
        <v>0</v>
      </c>
      <c r="AG19" s="60">
        <v>5</v>
      </c>
      <c r="AH19" s="52">
        <v>0</v>
      </c>
      <c r="AI19" s="68">
        <v>0</v>
      </c>
      <c r="AJ19" s="54">
        <v>0</v>
      </c>
      <c r="AK19" s="52">
        <v>0</v>
      </c>
      <c r="AL19" s="56">
        <v>0</v>
      </c>
      <c r="AM19" s="52">
        <v>0</v>
      </c>
      <c r="AN19" s="60">
        <v>0</v>
      </c>
      <c r="AO19" s="52">
        <v>0</v>
      </c>
      <c r="AP19" s="56">
        <v>0</v>
      </c>
      <c r="AQ19" s="52">
        <v>0</v>
      </c>
      <c r="AR19" s="15">
        <v>19</v>
      </c>
      <c r="AS19" s="52">
        <v>12</v>
      </c>
      <c r="AT19" s="60">
        <v>3</v>
      </c>
      <c r="AU19" s="52">
        <v>1</v>
      </c>
      <c r="AV19" s="60">
        <v>9</v>
      </c>
      <c r="AW19" s="52">
        <v>0</v>
      </c>
      <c r="AX19" s="60">
        <f t="shared" si="3"/>
        <v>860</v>
      </c>
      <c r="AY19" s="64">
        <f t="shared" si="4"/>
        <v>13</v>
      </c>
      <c r="AZ19" s="49"/>
    </row>
    <row r="20" spans="1:52" ht="30" customHeight="1">
      <c r="A20" s="79"/>
      <c r="B20" s="82" t="s">
        <v>43</v>
      </c>
      <c r="C20" s="9">
        <v>85</v>
      </c>
      <c r="D20" s="52">
        <v>0</v>
      </c>
      <c r="E20" s="13">
        <v>74</v>
      </c>
      <c r="F20" s="52">
        <v>0</v>
      </c>
      <c r="G20" s="56">
        <v>0</v>
      </c>
      <c r="H20" s="52">
        <v>0</v>
      </c>
      <c r="I20" s="56">
        <v>0</v>
      </c>
      <c r="J20" s="52">
        <v>0</v>
      </c>
      <c r="K20" s="56">
        <v>0</v>
      </c>
      <c r="L20" s="52">
        <v>0</v>
      </c>
      <c r="M20" s="16">
        <v>14</v>
      </c>
      <c r="N20" s="67">
        <v>2</v>
      </c>
      <c r="O20" s="16">
        <v>6</v>
      </c>
      <c r="P20" s="67">
        <v>2</v>
      </c>
      <c r="Q20" s="56">
        <v>0</v>
      </c>
      <c r="R20" s="52">
        <v>0</v>
      </c>
      <c r="S20" s="56">
        <v>0</v>
      </c>
      <c r="T20" s="52">
        <v>0</v>
      </c>
      <c r="U20" s="56">
        <v>2</v>
      </c>
      <c r="V20" s="52">
        <v>0</v>
      </c>
      <c r="W20" s="16">
        <v>0</v>
      </c>
      <c r="X20" s="52">
        <v>0</v>
      </c>
      <c r="Y20" s="56">
        <v>0</v>
      </c>
      <c r="Z20" s="52">
        <v>0</v>
      </c>
      <c r="AA20" s="56">
        <v>2</v>
      </c>
      <c r="AB20" s="52">
        <v>0</v>
      </c>
      <c r="AC20" s="56">
        <v>1</v>
      </c>
      <c r="AD20" s="52">
        <v>0</v>
      </c>
      <c r="AE20" s="56">
        <v>0</v>
      </c>
      <c r="AF20" s="52">
        <v>0</v>
      </c>
      <c r="AG20" s="56">
        <v>0</v>
      </c>
      <c r="AH20" s="52">
        <v>0</v>
      </c>
      <c r="AI20" s="61">
        <v>0</v>
      </c>
      <c r="AJ20" s="54">
        <v>0</v>
      </c>
      <c r="AK20" s="52">
        <v>0</v>
      </c>
      <c r="AL20" s="56">
        <v>0</v>
      </c>
      <c r="AM20" s="52">
        <v>0</v>
      </c>
      <c r="AN20" s="56">
        <v>0</v>
      </c>
      <c r="AO20" s="52">
        <v>0</v>
      </c>
      <c r="AP20" s="56">
        <v>0</v>
      </c>
      <c r="AQ20" s="52">
        <v>0</v>
      </c>
      <c r="AR20" s="56">
        <v>2</v>
      </c>
      <c r="AS20" s="52">
        <v>1</v>
      </c>
      <c r="AT20" s="56">
        <v>1</v>
      </c>
      <c r="AU20" s="52">
        <v>0</v>
      </c>
      <c r="AV20" s="56">
        <v>0</v>
      </c>
      <c r="AW20" s="52">
        <v>0</v>
      </c>
      <c r="AX20" s="56">
        <f t="shared" si="3"/>
        <v>107</v>
      </c>
      <c r="AY20" s="64">
        <f t="shared" si="4"/>
        <v>3</v>
      </c>
      <c r="AZ20" s="49"/>
    </row>
    <row r="21" spans="1:52" ht="30" customHeight="1">
      <c r="A21" s="79"/>
      <c r="B21" s="82" t="s">
        <v>44</v>
      </c>
      <c r="C21" s="9">
        <v>99</v>
      </c>
      <c r="D21" s="52">
        <v>0</v>
      </c>
      <c r="E21" s="13">
        <v>59</v>
      </c>
      <c r="F21" s="52">
        <v>0</v>
      </c>
      <c r="G21" s="56">
        <v>0</v>
      </c>
      <c r="H21" s="52">
        <v>0</v>
      </c>
      <c r="I21" s="56">
        <v>0</v>
      </c>
      <c r="J21" s="52">
        <v>0</v>
      </c>
      <c r="K21" s="56">
        <v>1</v>
      </c>
      <c r="L21" s="52">
        <v>0</v>
      </c>
      <c r="M21" s="16">
        <v>26</v>
      </c>
      <c r="N21" s="67">
        <v>2</v>
      </c>
      <c r="O21" s="16">
        <v>24</v>
      </c>
      <c r="P21" s="67">
        <v>2</v>
      </c>
      <c r="Q21" s="56">
        <v>0</v>
      </c>
      <c r="R21" s="52">
        <v>0</v>
      </c>
      <c r="S21" s="56">
        <v>1</v>
      </c>
      <c r="T21" s="52">
        <v>0</v>
      </c>
      <c r="U21" s="56">
        <v>2</v>
      </c>
      <c r="V21" s="52">
        <v>0</v>
      </c>
      <c r="W21" s="16">
        <v>0</v>
      </c>
      <c r="X21" s="52">
        <v>0</v>
      </c>
      <c r="Y21" s="56">
        <v>0</v>
      </c>
      <c r="Z21" s="52">
        <v>0</v>
      </c>
      <c r="AA21" s="56">
        <v>1</v>
      </c>
      <c r="AB21" s="52">
        <v>0</v>
      </c>
      <c r="AC21" s="56">
        <v>8</v>
      </c>
      <c r="AD21" s="52">
        <v>0</v>
      </c>
      <c r="AE21" s="56">
        <v>0</v>
      </c>
      <c r="AF21" s="52">
        <v>0</v>
      </c>
      <c r="AG21" s="56">
        <v>1</v>
      </c>
      <c r="AH21" s="52">
        <v>0</v>
      </c>
      <c r="AI21" s="61">
        <v>0</v>
      </c>
      <c r="AJ21" s="54">
        <v>8</v>
      </c>
      <c r="AK21" s="52">
        <v>0</v>
      </c>
      <c r="AL21" s="56">
        <v>0</v>
      </c>
      <c r="AM21" s="52">
        <v>0</v>
      </c>
      <c r="AN21" s="56">
        <v>0</v>
      </c>
      <c r="AO21" s="52">
        <v>0</v>
      </c>
      <c r="AP21" s="56">
        <v>0</v>
      </c>
      <c r="AQ21" s="52">
        <v>0</v>
      </c>
      <c r="AR21" s="56">
        <v>3</v>
      </c>
      <c r="AS21" s="52">
        <v>0</v>
      </c>
      <c r="AT21" s="56">
        <v>1</v>
      </c>
      <c r="AU21" s="52">
        <v>1</v>
      </c>
      <c r="AV21" s="56">
        <v>7</v>
      </c>
      <c r="AW21" s="52">
        <v>0</v>
      </c>
      <c r="AX21" s="56">
        <f t="shared" si="3"/>
        <v>158</v>
      </c>
      <c r="AY21" s="64">
        <f t="shared" si="4"/>
        <v>3</v>
      </c>
      <c r="AZ21" s="49"/>
    </row>
    <row r="22" spans="1:52" ht="30" customHeight="1">
      <c r="A22" s="79" t="s">
        <v>21</v>
      </c>
      <c r="B22" s="82" t="s">
        <v>45</v>
      </c>
      <c r="C22" s="9">
        <v>1058</v>
      </c>
      <c r="D22" s="52">
        <v>1</v>
      </c>
      <c r="E22" s="13">
        <v>927</v>
      </c>
      <c r="F22" s="63">
        <v>0</v>
      </c>
      <c r="G22" s="56">
        <v>0</v>
      </c>
      <c r="H22" s="63">
        <v>0</v>
      </c>
      <c r="I22" s="56">
        <v>0</v>
      </c>
      <c r="J22" s="63">
        <v>0</v>
      </c>
      <c r="K22" s="56">
        <v>2</v>
      </c>
      <c r="L22" s="63">
        <v>0</v>
      </c>
      <c r="M22" s="16">
        <v>71</v>
      </c>
      <c r="N22" s="83">
        <v>0</v>
      </c>
      <c r="O22" s="16">
        <v>29</v>
      </c>
      <c r="P22" s="83">
        <v>0</v>
      </c>
      <c r="Q22" s="56">
        <v>0</v>
      </c>
      <c r="R22" s="63">
        <v>0</v>
      </c>
      <c r="S22" s="56">
        <v>4</v>
      </c>
      <c r="T22" s="63">
        <v>0</v>
      </c>
      <c r="U22" s="56">
        <v>27</v>
      </c>
      <c r="V22" s="63">
        <v>0</v>
      </c>
      <c r="W22" s="16">
        <v>3</v>
      </c>
      <c r="X22" s="63">
        <v>0</v>
      </c>
      <c r="Y22" s="56">
        <v>0</v>
      </c>
      <c r="Z22" s="63">
        <v>0</v>
      </c>
      <c r="AA22" s="56">
        <v>40</v>
      </c>
      <c r="AB22" s="63">
        <v>0</v>
      </c>
      <c r="AC22" s="56">
        <v>15</v>
      </c>
      <c r="AD22" s="63">
        <v>0</v>
      </c>
      <c r="AE22" s="56">
        <v>0</v>
      </c>
      <c r="AF22" s="63">
        <v>0</v>
      </c>
      <c r="AG22" s="56">
        <v>16</v>
      </c>
      <c r="AH22" s="63">
        <v>0</v>
      </c>
      <c r="AI22" s="61">
        <v>0</v>
      </c>
      <c r="AJ22" s="54">
        <v>9</v>
      </c>
      <c r="AK22" s="63">
        <v>0</v>
      </c>
      <c r="AL22" s="56">
        <v>0</v>
      </c>
      <c r="AM22" s="63">
        <v>0</v>
      </c>
      <c r="AN22" s="56">
        <v>1</v>
      </c>
      <c r="AO22" s="63">
        <v>0</v>
      </c>
      <c r="AP22" s="56">
        <v>0</v>
      </c>
      <c r="AQ22" s="63">
        <v>0</v>
      </c>
      <c r="AR22" s="56">
        <v>12</v>
      </c>
      <c r="AS22" s="63">
        <v>5</v>
      </c>
      <c r="AT22" s="16">
        <v>6</v>
      </c>
      <c r="AU22" s="63">
        <v>4</v>
      </c>
      <c r="AV22" s="56">
        <v>13</v>
      </c>
      <c r="AW22" s="63">
        <v>1</v>
      </c>
      <c r="AX22" s="56">
        <f t="shared" si="3"/>
        <v>1277</v>
      </c>
      <c r="AY22" s="84">
        <f t="shared" si="4"/>
        <v>11</v>
      </c>
      <c r="AZ22" s="49"/>
    </row>
    <row r="23" spans="1:52" ht="30" customHeight="1">
      <c r="A23" s="79"/>
      <c r="B23" s="82" t="s">
        <v>46</v>
      </c>
      <c r="C23" s="9">
        <v>1447</v>
      </c>
      <c r="D23" s="63">
        <v>0</v>
      </c>
      <c r="E23" s="13">
        <v>1348</v>
      </c>
      <c r="F23" s="52">
        <v>0</v>
      </c>
      <c r="G23" s="56">
        <v>0</v>
      </c>
      <c r="H23" s="52">
        <v>0</v>
      </c>
      <c r="I23" s="56">
        <v>1</v>
      </c>
      <c r="J23" s="52">
        <v>0</v>
      </c>
      <c r="K23" s="56">
        <v>0</v>
      </c>
      <c r="L23" s="52">
        <v>0</v>
      </c>
      <c r="M23" s="16">
        <v>13</v>
      </c>
      <c r="N23" s="67">
        <v>1</v>
      </c>
      <c r="O23" s="16">
        <v>7</v>
      </c>
      <c r="P23" s="67">
        <v>0</v>
      </c>
      <c r="Q23" s="56">
        <v>1</v>
      </c>
      <c r="R23" s="52">
        <v>0</v>
      </c>
      <c r="S23" s="56">
        <v>1</v>
      </c>
      <c r="T23" s="52">
        <v>0</v>
      </c>
      <c r="U23" s="56">
        <v>24</v>
      </c>
      <c r="V23" s="52">
        <v>0</v>
      </c>
      <c r="W23" s="16">
        <v>11</v>
      </c>
      <c r="X23" s="52">
        <v>0</v>
      </c>
      <c r="Y23" s="56">
        <v>0</v>
      </c>
      <c r="Z23" s="52">
        <v>0</v>
      </c>
      <c r="AA23" s="56">
        <v>22</v>
      </c>
      <c r="AB23" s="52">
        <v>0</v>
      </c>
      <c r="AC23" s="56">
        <v>15</v>
      </c>
      <c r="AD23" s="52">
        <v>0</v>
      </c>
      <c r="AE23" s="56">
        <v>0</v>
      </c>
      <c r="AF23" s="52">
        <v>0</v>
      </c>
      <c r="AG23" s="56">
        <v>8</v>
      </c>
      <c r="AH23" s="52">
        <v>3</v>
      </c>
      <c r="AI23" s="61">
        <v>0</v>
      </c>
      <c r="AJ23" s="54">
        <v>136</v>
      </c>
      <c r="AK23" s="52">
        <v>0</v>
      </c>
      <c r="AL23" s="56">
        <v>0</v>
      </c>
      <c r="AM23" s="52">
        <v>0</v>
      </c>
      <c r="AN23" s="56">
        <v>0</v>
      </c>
      <c r="AO23" s="52">
        <v>0</v>
      </c>
      <c r="AP23" s="56">
        <v>0</v>
      </c>
      <c r="AQ23" s="52">
        <v>0</v>
      </c>
      <c r="AR23" s="56">
        <v>0</v>
      </c>
      <c r="AS23" s="52">
        <v>0</v>
      </c>
      <c r="AT23" s="56">
        <v>12</v>
      </c>
      <c r="AU23" s="52">
        <v>0</v>
      </c>
      <c r="AV23" s="56">
        <v>24</v>
      </c>
      <c r="AW23" s="52">
        <v>1</v>
      </c>
      <c r="AX23" s="56">
        <f t="shared" si="3"/>
        <v>1715</v>
      </c>
      <c r="AY23" s="64">
        <f t="shared" si="4"/>
        <v>5</v>
      </c>
      <c r="AZ23" s="49"/>
    </row>
    <row r="24" spans="1:52" ht="30" customHeight="1">
      <c r="A24" s="79"/>
      <c r="B24" s="82" t="s">
        <v>47</v>
      </c>
      <c r="C24" s="9">
        <v>291</v>
      </c>
      <c r="D24" s="52">
        <v>0</v>
      </c>
      <c r="E24" s="13">
        <v>242</v>
      </c>
      <c r="F24" s="52">
        <v>0</v>
      </c>
      <c r="G24" s="56">
        <v>0</v>
      </c>
      <c r="H24" s="52">
        <v>0</v>
      </c>
      <c r="I24" s="56">
        <v>0</v>
      </c>
      <c r="J24" s="52">
        <v>0</v>
      </c>
      <c r="K24" s="56">
        <v>0</v>
      </c>
      <c r="L24" s="52">
        <v>0</v>
      </c>
      <c r="M24" s="16">
        <v>66</v>
      </c>
      <c r="N24" s="67">
        <v>0</v>
      </c>
      <c r="O24" s="16">
        <v>17</v>
      </c>
      <c r="P24" s="67">
        <v>0</v>
      </c>
      <c r="Q24" s="56">
        <v>0</v>
      </c>
      <c r="R24" s="52">
        <v>0</v>
      </c>
      <c r="S24" s="56">
        <v>1</v>
      </c>
      <c r="T24" s="52">
        <v>0</v>
      </c>
      <c r="U24" s="56">
        <v>15</v>
      </c>
      <c r="V24" s="52">
        <v>0</v>
      </c>
      <c r="W24" s="16">
        <v>3</v>
      </c>
      <c r="X24" s="52">
        <v>0</v>
      </c>
      <c r="Y24" s="56">
        <v>0</v>
      </c>
      <c r="Z24" s="52">
        <v>0</v>
      </c>
      <c r="AA24" s="56">
        <v>8</v>
      </c>
      <c r="AB24" s="52">
        <v>0</v>
      </c>
      <c r="AC24" s="56">
        <v>3</v>
      </c>
      <c r="AD24" s="52">
        <v>0</v>
      </c>
      <c r="AE24" s="56">
        <v>0</v>
      </c>
      <c r="AF24" s="52">
        <v>0</v>
      </c>
      <c r="AG24" s="56">
        <v>11</v>
      </c>
      <c r="AH24" s="52">
        <v>3</v>
      </c>
      <c r="AI24" s="61">
        <v>0</v>
      </c>
      <c r="AJ24" s="54">
        <v>7</v>
      </c>
      <c r="AK24" s="52">
        <v>0</v>
      </c>
      <c r="AL24" s="56">
        <v>0</v>
      </c>
      <c r="AM24" s="52">
        <v>0</v>
      </c>
      <c r="AN24" s="56">
        <v>0</v>
      </c>
      <c r="AO24" s="52">
        <v>0</v>
      </c>
      <c r="AP24" s="56">
        <v>0</v>
      </c>
      <c r="AQ24" s="52">
        <v>0</v>
      </c>
      <c r="AR24" s="56">
        <v>11</v>
      </c>
      <c r="AS24" s="52">
        <v>3</v>
      </c>
      <c r="AT24" s="56">
        <v>3</v>
      </c>
      <c r="AU24" s="52">
        <v>0</v>
      </c>
      <c r="AV24" s="56">
        <v>10</v>
      </c>
      <c r="AW24" s="52">
        <v>1</v>
      </c>
      <c r="AX24" s="56">
        <f t="shared" si="3"/>
        <v>429</v>
      </c>
      <c r="AY24" s="64">
        <f t="shared" si="4"/>
        <v>7</v>
      </c>
      <c r="AZ24" s="49"/>
    </row>
    <row r="25" spans="1:52" ht="30" customHeight="1">
      <c r="A25" s="79" t="s">
        <v>21</v>
      </c>
      <c r="B25" s="82" t="s">
        <v>48</v>
      </c>
      <c r="C25" s="9">
        <v>230</v>
      </c>
      <c r="D25" s="52">
        <v>0</v>
      </c>
      <c r="E25" s="13">
        <v>181</v>
      </c>
      <c r="F25" s="52">
        <v>0</v>
      </c>
      <c r="G25" s="56">
        <v>0</v>
      </c>
      <c r="H25" s="52">
        <v>0</v>
      </c>
      <c r="I25" s="56">
        <v>0</v>
      </c>
      <c r="J25" s="52">
        <v>0</v>
      </c>
      <c r="K25" s="56">
        <v>0</v>
      </c>
      <c r="L25" s="52">
        <v>0</v>
      </c>
      <c r="M25" s="16">
        <v>17</v>
      </c>
      <c r="N25" s="67">
        <v>0</v>
      </c>
      <c r="O25" s="16">
        <v>16</v>
      </c>
      <c r="P25" s="67">
        <v>0</v>
      </c>
      <c r="Q25" s="56">
        <v>1</v>
      </c>
      <c r="R25" s="52">
        <v>0</v>
      </c>
      <c r="S25" s="56">
        <v>2</v>
      </c>
      <c r="T25" s="52">
        <v>0</v>
      </c>
      <c r="U25" s="56">
        <v>8</v>
      </c>
      <c r="V25" s="52">
        <v>0</v>
      </c>
      <c r="W25" s="16">
        <v>2</v>
      </c>
      <c r="X25" s="52">
        <v>0</v>
      </c>
      <c r="Y25" s="56">
        <v>0</v>
      </c>
      <c r="Z25" s="52">
        <v>0</v>
      </c>
      <c r="AA25" s="56">
        <v>4</v>
      </c>
      <c r="AB25" s="52">
        <v>0</v>
      </c>
      <c r="AC25" s="56">
        <v>5</v>
      </c>
      <c r="AD25" s="52">
        <v>0</v>
      </c>
      <c r="AE25" s="56">
        <v>0</v>
      </c>
      <c r="AF25" s="52">
        <v>0</v>
      </c>
      <c r="AG25" s="56">
        <v>14</v>
      </c>
      <c r="AH25" s="52">
        <v>0</v>
      </c>
      <c r="AI25" s="61">
        <v>0</v>
      </c>
      <c r="AJ25" s="54">
        <v>3</v>
      </c>
      <c r="AK25" s="52">
        <v>0</v>
      </c>
      <c r="AL25" s="56">
        <v>0</v>
      </c>
      <c r="AM25" s="52">
        <v>0</v>
      </c>
      <c r="AN25" s="56">
        <v>0</v>
      </c>
      <c r="AO25" s="52">
        <v>0</v>
      </c>
      <c r="AP25" s="56">
        <v>0</v>
      </c>
      <c r="AQ25" s="52">
        <v>0</v>
      </c>
      <c r="AR25" s="56">
        <v>0</v>
      </c>
      <c r="AS25" s="52">
        <v>0</v>
      </c>
      <c r="AT25" s="56">
        <v>1</v>
      </c>
      <c r="AU25" s="52">
        <v>0</v>
      </c>
      <c r="AV25" s="56">
        <v>7</v>
      </c>
      <c r="AW25" s="52">
        <v>0</v>
      </c>
      <c r="AX25" s="56">
        <f t="shared" si="3"/>
        <v>294</v>
      </c>
      <c r="AY25" s="64">
        <f t="shared" si="4"/>
        <v>0</v>
      </c>
      <c r="AZ25" s="49"/>
    </row>
    <row r="26" spans="1:52" ht="30" customHeight="1">
      <c r="A26" s="85"/>
      <c r="B26" s="86" t="s">
        <v>49</v>
      </c>
      <c r="C26" s="10">
        <v>219</v>
      </c>
      <c r="D26" s="70">
        <v>0</v>
      </c>
      <c r="E26" s="18">
        <v>168</v>
      </c>
      <c r="F26" s="70">
        <v>0</v>
      </c>
      <c r="G26" s="87">
        <v>0</v>
      </c>
      <c r="H26" s="70">
        <v>0</v>
      </c>
      <c r="I26" s="87">
        <v>0</v>
      </c>
      <c r="J26" s="70">
        <v>0</v>
      </c>
      <c r="K26" s="87">
        <v>0</v>
      </c>
      <c r="L26" s="70">
        <v>0</v>
      </c>
      <c r="M26" s="18">
        <v>55</v>
      </c>
      <c r="N26" s="88">
        <v>1</v>
      </c>
      <c r="O26" s="18">
        <v>46</v>
      </c>
      <c r="P26" s="88">
        <v>1</v>
      </c>
      <c r="Q26" s="87">
        <v>1</v>
      </c>
      <c r="R26" s="70">
        <v>0</v>
      </c>
      <c r="S26" s="87">
        <v>3</v>
      </c>
      <c r="T26" s="70">
        <v>0</v>
      </c>
      <c r="U26" s="87">
        <v>3</v>
      </c>
      <c r="V26" s="70">
        <v>0</v>
      </c>
      <c r="W26" s="18">
        <v>7</v>
      </c>
      <c r="X26" s="70">
        <v>0</v>
      </c>
      <c r="Y26" s="87">
        <v>0</v>
      </c>
      <c r="Z26" s="70">
        <v>0</v>
      </c>
      <c r="AA26" s="87">
        <v>7</v>
      </c>
      <c r="AB26" s="70">
        <v>0</v>
      </c>
      <c r="AC26" s="87">
        <v>7</v>
      </c>
      <c r="AD26" s="70">
        <v>0</v>
      </c>
      <c r="AE26" s="87">
        <v>0</v>
      </c>
      <c r="AF26" s="70">
        <v>0</v>
      </c>
      <c r="AG26" s="87">
        <v>3</v>
      </c>
      <c r="AH26" s="70">
        <v>0</v>
      </c>
      <c r="AI26" s="89">
        <v>11</v>
      </c>
      <c r="AJ26" s="90">
        <v>13</v>
      </c>
      <c r="AK26" s="70">
        <v>0</v>
      </c>
      <c r="AL26" s="87">
        <v>0</v>
      </c>
      <c r="AM26" s="70">
        <v>0</v>
      </c>
      <c r="AN26" s="87">
        <v>1</v>
      </c>
      <c r="AO26" s="70">
        <v>0</v>
      </c>
      <c r="AP26" s="87">
        <v>0</v>
      </c>
      <c r="AQ26" s="70">
        <v>0</v>
      </c>
      <c r="AR26" s="87">
        <v>9</v>
      </c>
      <c r="AS26" s="70">
        <v>5</v>
      </c>
      <c r="AT26" s="18">
        <v>5</v>
      </c>
      <c r="AU26" s="70">
        <v>4</v>
      </c>
      <c r="AV26" s="87">
        <v>6</v>
      </c>
      <c r="AW26" s="70">
        <v>2</v>
      </c>
      <c r="AX26" s="87">
        <f t="shared" si="3"/>
        <v>350</v>
      </c>
      <c r="AY26" s="91">
        <f>SUM(D26,H26,J26,L26,N26,R26,T26,V26,X26,Z26,AB26,AD26,AF26,AH26,AK26,AM26,AO26,AQ26,AS26,AU26,AW26)</f>
        <v>12</v>
      </c>
      <c r="AZ26" s="49"/>
    </row>
    <row r="27" spans="1:52" ht="30" customHeight="1">
      <c r="A27" s="92"/>
      <c r="B27" s="93" t="s">
        <v>50</v>
      </c>
      <c r="C27" s="94">
        <f>SUM(C16:C26)</f>
        <v>5445</v>
      </c>
      <c r="D27" s="95">
        <f>SUM(D16:D26)</f>
        <v>5</v>
      </c>
      <c r="E27" s="72">
        <f>SUM(E16:E26)</f>
        <v>4583</v>
      </c>
      <c r="F27" s="95">
        <f>SUM(F16:F26)</f>
        <v>0</v>
      </c>
      <c r="G27" s="72">
        <f>SUM(G16:G26)</f>
        <v>3</v>
      </c>
      <c r="H27" s="95">
        <f>SUM(H16:H26)</f>
        <v>0</v>
      </c>
      <c r="I27" s="72">
        <f>SUM(I16:I26)</f>
        <v>1</v>
      </c>
      <c r="J27" s="95">
        <f>SUM(J16:J26)</f>
        <v>0</v>
      </c>
      <c r="K27" s="72">
        <f>SUM(K16:K26)</f>
        <v>13</v>
      </c>
      <c r="L27" s="95">
        <f>SUM(L16:L26)</f>
        <v>0</v>
      </c>
      <c r="M27" s="7">
        <f>SUM(M16:M26)</f>
        <v>619</v>
      </c>
      <c r="N27" s="96">
        <f>SUM(N16:N26)</f>
        <v>13</v>
      </c>
      <c r="O27" s="72">
        <v>423</v>
      </c>
      <c r="P27" s="95">
        <f>SUM(P16:P26)</f>
        <v>12</v>
      </c>
      <c r="Q27" s="72">
        <f>SUM(Q16:Q26)</f>
        <v>6</v>
      </c>
      <c r="R27" s="95">
        <f>SUM(R16:R26)</f>
        <v>0</v>
      </c>
      <c r="S27" s="72">
        <f>SUM(S16:S26)</f>
        <v>23</v>
      </c>
      <c r="T27" s="95">
        <f>SUM(T16:T26)</f>
        <v>0</v>
      </c>
      <c r="U27" s="72">
        <f>SUM(U16:U26)</f>
        <v>124</v>
      </c>
      <c r="V27" s="95">
        <f>SUM(V16:V26)</f>
        <v>0</v>
      </c>
      <c r="W27" s="72">
        <f>SUM(W16:W26)</f>
        <v>41</v>
      </c>
      <c r="X27" s="95">
        <f>SUM(X16:X26)</f>
        <v>0</v>
      </c>
      <c r="Y27" s="72">
        <f>SUM(Y16:Y26)</f>
        <v>3</v>
      </c>
      <c r="Z27" s="95">
        <f>SUM(Z16:Z26)</f>
        <v>0</v>
      </c>
      <c r="AA27" s="72">
        <f>SUM(AA16:AA26)</f>
        <v>168</v>
      </c>
      <c r="AB27" s="95">
        <f>SUM(AB16:AB26)</f>
        <v>0</v>
      </c>
      <c r="AC27" s="72">
        <f>SUM(AC16:AC26)</f>
        <v>84</v>
      </c>
      <c r="AD27" s="95">
        <f>SUM(AD16:AD26)</f>
        <v>0</v>
      </c>
      <c r="AE27" s="72">
        <f>SUM(AE16:AE26)</f>
        <v>4</v>
      </c>
      <c r="AF27" s="95">
        <f>SUM(AF16:AF26)</f>
        <v>1</v>
      </c>
      <c r="AG27" s="72">
        <f>SUM(AG16:AG26)</f>
        <v>201</v>
      </c>
      <c r="AH27" s="95">
        <f>SUM(AH16:AH26)</f>
        <v>15</v>
      </c>
      <c r="AI27" s="97">
        <f>IF(AI16&lt;&gt;"",SUM(AI16:AI26),"")</f>
        <v>263</v>
      </c>
      <c r="AJ27" s="77">
        <f>SUM(AJ16:AJ26)</f>
        <v>202</v>
      </c>
      <c r="AK27" s="95">
        <f>SUM(AK16:AK26)</f>
        <v>0</v>
      </c>
      <c r="AL27" s="72">
        <f>SUM(AL16:AL26)</f>
        <v>0</v>
      </c>
      <c r="AM27" s="95">
        <f>SUM(AM16:AM26)</f>
        <v>0</v>
      </c>
      <c r="AN27" s="72">
        <f>SUM(AN16:AN26)</f>
        <v>6</v>
      </c>
      <c r="AO27" s="95">
        <f>SUM(AO16:AO26)</f>
        <v>1</v>
      </c>
      <c r="AP27" s="72">
        <f>SUM(AP16:AP26)</f>
        <v>0</v>
      </c>
      <c r="AQ27" s="95">
        <f>SUM(AQ16:AQ26)</f>
        <v>0</v>
      </c>
      <c r="AR27" s="72">
        <f>SUM(AR16:AR26)</f>
        <v>75</v>
      </c>
      <c r="AS27" s="95">
        <f>SUM(AS16:AS26)</f>
        <v>36</v>
      </c>
      <c r="AT27" s="72">
        <f>SUM(AT16:AT26)</f>
        <v>39</v>
      </c>
      <c r="AU27" s="95">
        <f>SUM(AU16:AU26)</f>
        <v>14</v>
      </c>
      <c r="AV27" s="72">
        <f>SUM(AV16:AV26)</f>
        <v>95</v>
      </c>
      <c r="AW27" s="95">
        <f>SUM(AW16:AW26)</f>
        <v>7</v>
      </c>
      <c r="AX27" s="72">
        <f>SUM(AX16:AX26)</f>
        <v>7415</v>
      </c>
      <c r="AY27" s="78">
        <f>SUM(AY16:AY26)</f>
        <v>92</v>
      </c>
      <c r="AZ27" s="49"/>
    </row>
    <row r="28" spans="1:52" s="20" customFormat="1" ht="13.5" customHeight="1">
      <c r="A28" s="59"/>
      <c r="B28" s="409" t="s">
        <v>59</v>
      </c>
      <c r="C28" s="409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100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2"/>
      <c r="AW28" s="102"/>
      <c r="AX28" s="102"/>
      <c r="AY28" s="102"/>
      <c r="AZ28" s="49"/>
    </row>
    <row r="29" spans="1:52" s="20" customFormat="1" ht="11.25">
      <c r="A29" s="103"/>
      <c r="B29" s="103" t="s">
        <v>53</v>
      </c>
      <c r="C29" s="104" t="s">
        <v>54</v>
      </c>
      <c r="D29" s="104"/>
      <c r="E29" s="104"/>
      <c r="F29" s="104"/>
      <c r="G29" s="104"/>
      <c r="H29" s="104"/>
      <c r="I29" s="104"/>
      <c r="J29" s="104"/>
      <c r="K29" s="104"/>
      <c r="L29" s="104" t="s">
        <v>55</v>
      </c>
      <c r="M29" s="104"/>
      <c r="N29" s="104"/>
      <c r="O29" s="104"/>
      <c r="P29" s="104"/>
      <c r="Q29" s="104"/>
      <c r="R29" s="104"/>
      <c r="S29" s="104"/>
      <c r="T29" s="104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20" customFormat="1" ht="11.25">
      <c r="A30" s="104"/>
      <c r="B30" s="104"/>
      <c r="C30" s="104" t="s">
        <v>56</v>
      </c>
      <c r="D30" s="104"/>
      <c r="E30" s="104"/>
      <c r="F30" s="104"/>
      <c r="G30" s="104"/>
      <c r="H30" s="104"/>
      <c r="I30" s="104"/>
      <c r="J30" s="104"/>
      <c r="K30" s="104"/>
      <c r="L30" s="104" t="s">
        <v>57</v>
      </c>
      <c r="M30" s="104"/>
      <c r="N30" s="104"/>
      <c r="O30" s="104"/>
      <c r="P30" s="104"/>
      <c r="Q30" s="104"/>
      <c r="R30" s="104"/>
      <c r="S30" s="104"/>
      <c r="T30" s="104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20" customFormat="1" ht="11.25">
      <c r="A31" s="104"/>
      <c r="B31" s="104"/>
      <c r="C31" s="104" t="s">
        <v>58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</sheetData>
  <sheetProtection/>
  <mergeCells count="29">
    <mergeCell ref="A1:AZ1"/>
    <mergeCell ref="B28:C28"/>
    <mergeCell ref="G3:H4"/>
    <mergeCell ref="I3:J4"/>
    <mergeCell ref="K3:L4"/>
    <mergeCell ref="AR2:AS2"/>
    <mergeCell ref="AT2:AU2"/>
    <mergeCell ref="AV2:AW2"/>
    <mergeCell ref="AI3:AI4"/>
    <mergeCell ref="AL3:AM4"/>
    <mergeCell ref="AN3:AO4"/>
    <mergeCell ref="AP3:AQ4"/>
    <mergeCell ref="O4:P4"/>
    <mergeCell ref="AE4:AF4"/>
    <mergeCell ref="S3:T4"/>
    <mergeCell ref="U3:V4"/>
    <mergeCell ref="W3:X4"/>
    <mergeCell ref="Y3:Z4"/>
    <mergeCell ref="AA3:AB4"/>
    <mergeCell ref="AC3:AD4"/>
    <mergeCell ref="M3:N4"/>
    <mergeCell ref="Q3:R4"/>
    <mergeCell ref="C2:D2"/>
    <mergeCell ref="G2:T2"/>
    <mergeCell ref="AJ2:AK2"/>
    <mergeCell ref="AL2:AQ2"/>
    <mergeCell ref="U2:AD2"/>
    <mergeCell ref="AE2:AF2"/>
    <mergeCell ref="AG2:AH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geOrder="overThenDown" paperSize="8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view="pageBreakPreview" zoomScale="115" zoomScaleSheetLayoutView="115" zoomScalePageLayoutView="0" workbookViewId="0" topLeftCell="A1">
      <pane ySplit="3" topLeftCell="A4" activePane="bottomLeft" state="frozen"/>
      <selection pane="topLeft" activeCell="A1" sqref="A1:Y1"/>
      <selection pane="bottomLeft" activeCell="A1" sqref="A1:IV65536"/>
    </sheetView>
  </sheetViews>
  <sheetFormatPr defaultColWidth="9.00390625" defaultRowHeight="12"/>
  <cols>
    <col min="1" max="1" width="9.375" style="105" customWidth="1"/>
    <col min="2" max="12" width="10.125" style="105" customWidth="1"/>
    <col min="13" max="13" width="1.12109375" style="105" customWidth="1"/>
    <col min="14" max="14" width="15.00390625" style="106" customWidth="1"/>
    <col min="15" max="16384" width="9.375" style="105" customWidth="1"/>
  </cols>
  <sheetData>
    <row r="1" spans="1:14" ht="36.75" customHeight="1">
      <c r="A1" s="417" t="s">
        <v>80</v>
      </c>
      <c r="B1" s="417"/>
      <c r="C1" s="417"/>
      <c r="D1" s="417"/>
      <c r="E1" s="417"/>
      <c r="F1" s="417"/>
      <c r="G1" s="417"/>
      <c r="H1" s="417"/>
      <c r="I1" s="417"/>
      <c r="J1" s="417"/>
      <c r="K1" s="418"/>
      <c r="L1" s="418"/>
      <c r="M1" s="418"/>
      <c r="N1" s="418"/>
    </row>
    <row r="2" spans="1:14" ht="13.5">
      <c r="A2" s="419"/>
      <c r="B2" s="421" t="s">
        <v>79</v>
      </c>
      <c r="C2" s="422"/>
      <c r="D2" s="422"/>
      <c r="E2" s="422"/>
      <c r="F2" s="422"/>
      <c r="G2" s="423"/>
      <c r="H2" s="424" t="s">
        <v>78</v>
      </c>
      <c r="I2" s="424" t="s">
        <v>77</v>
      </c>
      <c r="J2" s="424" t="s">
        <v>76</v>
      </c>
      <c r="K2" s="424" t="s">
        <v>75</v>
      </c>
      <c r="L2" s="424" t="s">
        <v>74</v>
      </c>
      <c r="M2" s="419"/>
      <c r="N2" s="424" t="s">
        <v>73</v>
      </c>
    </row>
    <row r="3" spans="1:14" ht="87.75" customHeight="1">
      <c r="A3" s="420"/>
      <c r="B3" s="137" t="s">
        <v>72</v>
      </c>
      <c r="C3" s="136" t="s">
        <v>71</v>
      </c>
      <c r="D3" s="136" t="s">
        <v>70</v>
      </c>
      <c r="E3" s="136" t="s">
        <v>69</v>
      </c>
      <c r="F3" s="136" t="s">
        <v>68</v>
      </c>
      <c r="G3" s="136" t="s">
        <v>67</v>
      </c>
      <c r="H3" s="425"/>
      <c r="I3" s="425"/>
      <c r="J3" s="425"/>
      <c r="K3" s="425"/>
      <c r="L3" s="425"/>
      <c r="M3" s="420"/>
      <c r="N3" s="425"/>
    </row>
    <row r="4" spans="1:14" ht="18" customHeight="1">
      <c r="A4" s="135" t="s">
        <v>66</v>
      </c>
      <c r="B4" s="134">
        <v>9498</v>
      </c>
      <c r="C4" s="134">
        <v>401</v>
      </c>
      <c r="D4" s="134">
        <v>1332</v>
      </c>
      <c r="E4" s="134">
        <v>454</v>
      </c>
      <c r="F4" s="134">
        <v>3513</v>
      </c>
      <c r="G4" s="134">
        <v>2249</v>
      </c>
      <c r="H4" s="134">
        <v>3538</v>
      </c>
      <c r="I4" s="134">
        <v>4951</v>
      </c>
      <c r="J4" s="134">
        <v>1734</v>
      </c>
      <c r="K4" s="426">
        <v>1900</v>
      </c>
      <c r="L4" s="427"/>
      <c r="M4" s="134"/>
      <c r="N4" s="133">
        <v>21621</v>
      </c>
    </row>
    <row r="5" spans="1:14" ht="18" customHeight="1">
      <c r="A5" s="132"/>
      <c r="B5" s="131"/>
      <c r="C5" s="131"/>
      <c r="D5" s="131"/>
      <c r="E5" s="131"/>
      <c r="F5" s="131"/>
      <c r="G5" s="131"/>
      <c r="H5" s="131"/>
      <c r="I5" s="131"/>
      <c r="J5" s="131"/>
      <c r="K5" s="123"/>
      <c r="L5" s="131"/>
      <c r="M5" s="131"/>
      <c r="N5" s="130"/>
    </row>
    <row r="6" spans="1:14" ht="18" customHeight="1">
      <c r="A6" s="132">
        <v>40</v>
      </c>
      <c r="B6" s="131">
        <v>8434</v>
      </c>
      <c r="C6" s="131">
        <v>407</v>
      </c>
      <c r="D6" s="131">
        <v>876</v>
      </c>
      <c r="E6" s="131">
        <v>528</v>
      </c>
      <c r="F6" s="131">
        <v>2464</v>
      </c>
      <c r="G6" s="131">
        <v>2245</v>
      </c>
      <c r="H6" s="131">
        <v>2653</v>
      </c>
      <c r="I6" s="131">
        <v>4048</v>
      </c>
      <c r="J6" s="131">
        <v>1407</v>
      </c>
      <c r="K6" s="123">
        <v>781</v>
      </c>
      <c r="L6" s="131">
        <v>1785</v>
      </c>
      <c r="M6" s="131"/>
      <c r="N6" s="130">
        <v>19108</v>
      </c>
    </row>
    <row r="7" spans="1:14" ht="18" customHeight="1">
      <c r="A7" s="132"/>
      <c r="B7" s="131"/>
      <c r="C7" s="131"/>
      <c r="D7" s="131"/>
      <c r="E7" s="131"/>
      <c r="F7" s="131"/>
      <c r="G7" s="131"/>
      <c r="H7" s="131"/>
      <c r="I7" s="131"/>
      <c r="J7" s="131"/>
      <c r="K7" s="123"/>
      <c r="L7" s="131"/>
      <c r="M7" s="131"/>
      <c r="N7" s="130"/>
    </row>
    <row r="8" spans="1:14" s="127" customFormat="1" ht="18" customHeight="1">
      <c r="A8" s="416">
        <v>45</v>
      </c>
      <c r="B8" s="128">
        <v>1</v>
      </c>
      <c r="C8" s="128">
        <v>0.3</v>
      </c>
      <c r="D8" s="128">
        <v>1.3</v>
      </c>
      <c r="E8" s="128">
        <v>1.9</v>
      </c>
      <c r="F8" s="128">
        <v>2.2</v>
      </c>
      <c r="G8" s="128">
        <v>0.8</v>
      </c>
      <c r="H8" s="128">
        <v>7.7</v>
      </c>
      <c r="I8" s="128">
        <v>1.7</v>
      </c>
      <c r="J8" s="128">
        <v>2.2</v>
      </c>
      <c r="K8" s="129">
        <v>3.8</v>
      </c>
      <c r="L8" s="128">
        <v>0.3</v>
      </c>
      <c r="M8" s="128"/>
      <c r="N8" s="128">
        <v>0.9</v>
      </c>
    </row>
    <row r="9" spans="1:14" ht="18" customHeight="1">
      <c r="A9" s="416"/>
      <c r="B9" s="125">
        <v>13408</v>
      </c>
      <c r="C9" s="125">
        <v>579</v>
      </c>
      <c r="D9" s="125">
        <v>1205</v>
      </c>
      <c r="E9" s="125">
        <v>1073</v>
      </c>
      <c r="F9" s="125">
        <v>4122</v>
      </c>
      <c r="G9" s="125">
        <v>2789</v>
      </c>
      <c r="H9" s="125">
        <v>2034</v>
      </c>
      <c r="I9" s="125">
        <v>5735</v>
      </c>
      <c r="J9" s="125">
        <v>4098</v>
      </c>
      <c r="K9" s="126">
        <v>1758</v>
      </c>
      <c r="L9" s="125">
        <v>3763</v>
      </c>
      <c r="M9" s="125"/>
      <c r="N9" s="124">
        <v>30796</v>
      </c>
    </row>
    <row r="10" spans="1:14" s="118" customFormat="1" ht="18" customHeight="1">
      <c r="A10" s="416">
        <v>50</v>
      </c>
      <c r="B10" s="119">
        <v>0.8</v>
      </c>
      <c r="C10" s="119">
        <v>0.3</v>
      </c>
      <c r="D10" s="119">
        <v>1</v>
      </c>
      <c r="E10" s="119">
        <v>1.7</v>
      </c>
      <c r="F10" s="119">
        <v>1.5</v>
      </c>
      <c r="G10" s="119">
        <v>0.6</v>
      </c>
      <c r="H10" s="119">
        <v>7.8</v>
      </c>
      <c r="I10" s="119">
        <v>1.2</v>
      </c>
      <c r="J10" s="119">
        <v>1.6</v>
      </c>
      <c r="K10" s="121">
        <v>2.7</v>
      </c>
      <c r="L10" s="119">
        <v>0.2</v>
      </c>
      <c r="M10" s="119"/>
      <c r="N10" s="119">
        <v>0.7</v>
      </c>
    </row>
    <row r="11" spans="1:14" s="123" customFormat="1" ht="18" customHeight="1">
      <c r="A11" s="416"/>
      <c r="B11" s="125">
        <v>10809</v>
      </c>
      <c r="C11" s="125">
        <v>413</v>
      </c>
      <c r="D11" s="125">
        <v>938</v>
      </c>
      <c r="E11" s="125">
        <v>951</v>
      </c>
      <c r="F11" s="125">
        <v>3025</v>
      </c>
      <c r="G11" s="125">
        <v>2409</v>
      </c>
      <c r="H11" s="125">
        <v>1416</v>
      </c>
      <c r="I11" s="125">
        <v>4618</v>
      </c>
      <c r="J11" s="125">
        <v>2975</v>
      </c>
      <c r="K11" s="126">
        <v>1166</v>
      </c>
      <c r="L11" s="125">
        <v>3969</v>
      </c>
      <c r="M11" s="125"/>
      <c r="N11" s="124">
        <v>24953</v>
      </c>
    </row>
    <row r="12" spans="1:14" s="118" customFormat="1" ht="18" customHeight="1">
      <c r="A12" s="416">
        <v>55</v>
      </c>
      <c r="B12" s="119">
        <v>0.6</v>
      </c>
      <c r="C12" s="119">
        <v>0.2</v>
      </c>
      <c r="D12" s="119">
        <v>0.6</v>
      </c>
      <c r="E12" s="119">
        <v>1.7</v>
      </c>
      <c r="F12" s="119">
        <v>1.2</v>
      </c>
      <c r="G12" s="119">
        <v>0.4</v>
      </c>
      <c r="H12" s="119">
        <v>11.6</v>
      </c>
      <c r="I12" s="119">
        <v>1.1</v>
      </c>
      <c r="J12" s="119">
        <v>1.2</v>
      </c>
      <c r="K12" s="121">
        <v>2.8</v>
      </c>
      <c r="L12" s="119">
        <v>0.2</v>
      </c>
      <c r="M12" s="119"/>
      <c r="N12" s="119">
        <v>0.5</v>
      </c>
    </row>
    <row r="13" spans="1:14" s="123" customFormat="1" ht="18" customHeight="1">
      <c r="A13" s="416"/>
      <c r="B13" s="125">
        <v>7020</v>
      </c>
      <c r="C13" s="125">
        <v>263</v>
      </c>
      <c r="D13" s="125">
        <v>493</v>
      </c>
      <c r="E13" s="125">
        <v>947</v>
      </c>
      <c r="F13" s="125">
        <v>1811</v>
      </c>
      <c r="G13" s="125">
        <v>1473</v>
      </c>
      <c r="H13" s="125">
        <v>1394</v>
      </c>
      <c r="I13" s="125">
        <v>3965</v>
      </c>
      <c r="J13" s="125">
        <v>2518</v>
      </c>
      <c r="K13" s="126">
        <v>600</v>
      </c>
      <c r="L13" s="125">
        <v>3147</v>
      </c>
      <c r="M13" s="125"/>
      <c r="N13" s="124">
        <v>18644</v>
      </c>
    </row>
    <row r="14" spans="1:14" s="118" customFormat="1" ht="18" customHeight="1">
      <c r="A14" s="416">
        <v>60</v>
      </c>
      <c r="B14" s="119">
        <v>0.4</v>
      </c>
      <c r="C14" s="119">
        <v>0.1</v>
      </c>
      <c r="D14" s="119">
        <v>0.4</v>
      </c>
      <c r="E14" s="119">
        <v>1.1</v>
      </c>
      <c r="F14" s="119">
        <v>1</v>
      </c>
      <c r="G14" s="119">
        <v>0.3</v>
      </c>
      <c r="H14" s="119">
        <v>8.5</v>
      </c>
      <c r="I14" s="119">
        <v>0.7</v>
      </c>
      <c r="J14" s="119">
        <v>0.9</v>
      </c>
      <c r="K14" s="121">
        <v>2.3</v>
      </c>
      <c r="L14" s="119">
        <v>0.2</v>
      </c>
      <c r="M14" s="119"/>
      <c r="N14" s="119">
        <v>0.4</v>
      </c>
    </row>
    <row r="15" spans="1:14" s="107" customFormat="1" ht="18" customHeight="1">
      <c r="A15" s="416"/>
      <c r="B15" s="114">
        <v>5298</v>
      </c>
      <c r="C15" s="114">
        <v>162</v>
      </c>
      <c r="D15" s="114">
        <v>325</v>
      </c>
      <c r="E15" s="114">
        <v>600</v>
      </c>
      <c r="F15" s="114">
        <v>881</v>
      </c>
      <c r="G15" s="114">
        <v>1110</v>
      </c>
      <c r="H15" s="114">
        <v>974</v>
      </c>
      <c r="I15" s="114">
        <v>2679</v>
      </c>
      <c r="J15" s="114">
        <v>1835</v>
      </c>
      <c r="K15" s="122">
        <v>433</v>
      </c>
      <c r="L15" s="114">
        <v>3369</v>
      </c>
      <c r="M15" s="114"/>
      <c r="N15" s="113">
        <v>14588</v>
      </c>
    </row>
    <row r="16" spans="1:14" s="118" customFormat="1" ht="18" customHeight="1">
      <c r="A16" s="416" t="s">
        <v>65</v>
      </c>
      <c r="B16" s="119">
        <v>0.3</v>
      </c>
      <c r="C16" s="119">
        <v>0.1</v>
      </c>
      <c r="D16" s="119">
        <v>0.3</v>
      </c>
      <c r="E16" s="119">
        <v>1</v>
      </c>
      <c r="F16" s="119">
        <v>0.9</v>
      </c>
      <c r="G16" s="119">
        <v>0.2</v>
      </c>
      <c r="H16" s="119">
        <v>8.6</v>
      </c>
      <c r="I16" s="119">
        <v>0.6</v>
      </c>
      <c r="J16" s="119">
        <v>0.9</v>
      </c>
      <c r="K16" s="121">
        <v>1.6</v>
      </c>
      <c r="L16" s="119">
        <v>0.1</v>
      </c>
      <c r="M16" s="119"/>
      <c r="N16" s="119">
        <v>0.3</v>
      </c>
    </row>
    <row r="17" spans="1:14" s="107" customFormat="1" ht="18" customHeight="1">
      <c r="A17" s="416"/>
      <c r="B17" s="114">
        <v>4340</v>
      </c>
      <c r="C17" s="114">
        <v>176</v>
      </c>
      <c r="D17" s="114">
        <v>273</v>
      </c>
      <c r="E17" s="114">
        <v>491</v>
      </c>
      <c r="F17" s="114">
        <v>725</v>
      </c>
      <c r="G17" s="114">
        <v>880</v>
      </c>
      <c r="H17" s="114">
        <v>615</v>
      </c>
      <c r="I17" s="114">
        <v>2162</v>
      </c>
      <c r="J17" s="114">
        <v>1998</v>
      </c>
      <c r="K17" s="122">
        <v>259</v>
      </c>
      <c r="L17" s="114">
        <v>3090</v>
      </c>
      <c r="M17" s="114"/>
      <c r="N17" s="113">
        <v>12464</v>
      </c>
    </row>
    <row r="18" spans="1:14" s="118" customFormat="1" ht="18" customHeight="1">
      <c r="A18" s="416">
        <v>2</v>
      </c>
      <c r="B18" s="119">
        <v>0.3</v>
      </c>
      <c r="C18" s="119">
        <v>0.1</v>
      </c>
      <c r="D18" s="119">
        <v>0.3</v>
      </c>
      <c r="E18" s="119">
        <v>0.9</v>
      </c>
      <c r="F18" s="119">
        <v>0.8</v>
      </c>
      <c r="G18" s="119">
        <v>0.2</v>
      </c>
      <c r="H18" s="119">
        <v>6.4</v>
      </c>
      <c r="I18" s="119">
        <v>0.6</v>
      </c>
      <c r="J18" s="119">
        <v>0.8</v>
      </c>
      <c r="K18" s="121">
        <v>1.4</v>
      </c>
      <c r="L18" s="119">
        <v>0.1</v>
      </c>
      <c r="M18" s="119"/>
      <c r="N18" s="119">
        <v>0.3</v>
      </c>
    </row>
    <row r="19" spans="1:14" s="107" customFormat="1" ht="18" customHeight="1">
      <c r="A19" s="416"/>
      <c r="B19" s="114">
        <v>3824</v>
      </c>
      <c r="C19" s="114">
        <v>163</v>
      </c>
      <c r="D19" s="114">
        <v>243</v>
      </c>
      <c r="E19" s="114">
        <v>425</v>
      </c>
      <c r="F19" s="114">
        <v>624</v>
      </c>
      <c r="G19" s="114">
        <v>785</v>
      </c>
      <c r="H19" s="114">
        <v>583</v>
      </c>
      <c r="I19" s="114">
        <v>2078</v>
      </c>
      <c r="J19" s="114">
        <v>1708</v>
      </c>
      <c r="K19" s="122">
        <v>233</v>
      </c>
      <c r="L19" s="114">
        <v>2989</v>
      </c>
      <c r="M19" s="114"/>
      <c r="N19" s="113">
        <v>11415</v>
      </c>
    </row>
    <row r="20" spans="1:14" s="118" customFormat="1" ht="18" customHeight="1">
      <c r="A20" s="416">
        <v>3</v>
      </c>
      <c r="B20" s="119">
        <v>0.3</v>
      </c>
      <c r="C20" s="119">
        <v>0.1</v>
      </c>
      <c r="D20" s="119">
        <v>0.4</v>
      </c>
      <c r="E20" s="119">
        <v>0.9</v>
      </c>
      <c r="F20" s="119">
        <v>0.7</v>
      </c>
      <c r="G20" s="119">
        <v>0.2</v>
      </c>
      <c r="H20" s="119">
        <v>6.2</v>
      </c>
      <c r="I20" s="119">
        <v>0.5</v>
      </c>
      <c r="J20" s="119">
        <v>0.7</v>
      </c>
      <c r="K20" s="121">
        <v>2.2</v>
      </c>
      <c r="L20" s="119">
        <v>0.1</v>
      </c>
      <c r="M20" s="119"/>
      <c r="N20" s="119">
        <v>0.3</v>
      </c>
    </row>
    <row r="21" spans="1:14" s="107" customFormat="1" ht="18" customHeight="1">
      <c r="A21" s="416"/>
      <c r="B21" s="114">
        <v>3927</v>
      </c>
      <c r="C21" s="114">
        <v>156</v>
      </c>
      <c r="D21" s="114">
        <v>290</v>
      </c>
      <c r="E21" s="114">
        <v>435</v>
      </c>
      <c r="F21" s="114">
        <v>553</v>
      </c>
      <c r="G21" s="114">
        <v>872</v>
      </c>
      <c r="H21" s="114">
        <v>572</v>
      </c>
      <c r="I21" s="114">
        <v>1983</v>
      </c>
      <c r="J21" s="114">
        <v>1523</v>
      </c>
      <c r="K21" s="122">
        <v>354</v>
      </c>
      <c r="L21" s="114">
        <v>3592</v>
      </c>
      <c r="M21" s="114"/>
      <c r="N21" s="113">
        <v>11951</v>
      </c>
    </row>
    <row r="22" spans="1:14" s="118" customFormat="1" ht="18" customHeight="1">
      <c r="A22" s="416">
        <v>4</v>
      </c>
      <c r="B22" s="119">
        <v>0.3</v>
      </c>
      <c r="C22" s="119">
        <v>0.3</v>
      </c>
      <c r="D22" s="119">
        <v>0.2</v>
      </c>
      <c r="E22" s="119">
        <v>0.8</v>
      </c>
      <c r="F22" s="119">
        <v>0.6</v>
      </c>
      <c r="G22" s="119">
        <v>0.1</v>
      </c>
      <c r="H22" s="119">
        <v>7.5</v>
      </c>
      <c r="I22" s="119">
        <v>0.5</v>
      </c>
      <c r="J22" s="119">
        <v>0.7</v>
      </c>
      <c r="K22" s="121">
        <v>0.9</v>
      </c>
      <c r="L22" s="119">
        <v>0.1</v>
      </c>
      <c r="M22" s="119"/>
      <c r="N22" s="119">
        <v>0.2</v>
      </c>
    </row>
    <row r="23" spans="1:14" s="107" customFormat="1" ht="18" customHeight="1">
      <c r="A23" s="416"/>
      <c r="B23" s="114">
        <v>3587</v>
      </c>
      <c r="C23" s="114">
        <v>134</v>
      </c>
      <c r="D23" s="114">
        <v>289</v>
      </c>
      <c r="E23" s="114">
        <v>383</v>
      </c>
      <c r="F23" s="114">
        <v>564</v>
      </c>
      <c r="G23" s="114">
        <v>734</v>
      </c>
      <c r="H23" s="114">
        <v>507</v>
      </c>
      <c r="I23" s="114">
        <v>1982</v>
      </c>
      <c r="J23" s="114">
        <v>1533</v>
      </c>
      <c r="K23" s="122">
        <v>217</v>
      </c>
      <c r="L23" s="114">
        <v>3016</v>
      </c>
      <c r="M23" s="114"/>
      <c r="N23" s="113">
        <v>10842</v>
      </c>
    </row>
    <row r="24" spans="1:14" s="118" customFormat="1" ht="18" customHeight="1">
      <c r="A24" s="416">
        <v>5</v>
      </c>
      <c r="B24" s="119">
        <v>0.2</v>
      </c>
      <c r="C24" s="119">
        <v>0.1</v>
      </c>
      <c r="D24" s="119">
        <v>0.2</v>
      </c>
      <c r="E24" s="119">
        <v>0.7</v>
      </c>
      <c r="F24" s="119">
        <v>0.5</v>
      </c>
      <c r="G24" s="119">
        <v>0.1</v>
      </c>
      <c r="H24" s="119">
        <v>6.8</v>
      </c>
      <c r="I24" s="119">
        <v>0.4</v>
      </c>
      <c r="J24" s="119">
        <v>0.6</v>
      </c>
      <c r="K24" s="121">
        <v>0.9</v>
      </c>
      <c r="L24" s="119">
        <v>0.1</v>
      </c>
      <c r="M24" s="119"/>
      <c r="N24" s="119">
        <v>0.2</v>
      </c>
    </row>
    <row r="25" spans="1:14" s="107" customFormat="1" ht="18" customHeight="1">
      <c r="A25" s="416"/>
      <c r="B25" s="114">
        <v>3154</v>
      </c>
      <c r="C25" s="114">
        <v>114</v>
      </c>
      <c r="D25" s="114">
        <v>268</v>
      </c>
      <c r="E25" s="114">
        <v>340</v>
      </c>
      <c r="F25" s="114">
        <v>451</v>
      </c>
      <c r="G25" s="114">
        <v>572</v>
      </c>
      <c r="H25" s="114">
        <v>462</v>
      </c>
      <c r="I25" s="114">
        <v>1661</v>
      </c>
      <c r="J25" s="114">
        <v>1400</v>
      </c>
      <c r="K25" s="122">
        <v>221</v>
      </c>
      <c r="L25" s="114">
        <v>2732</v>
      </c>
      <c r="M25" s="114"/>
      <c r="N25" s="113">
        <v>9630</v>
      </c>
    </row>
    <row r="26" spans="1:14" s="118" customFormat="1" ht="18" customHeight="1">
      <c r="A26" s="416">
        <v>6</v>
      </c>
      <c r="B26" s="119">
        <v>0.2</v>
      </c>
      <c r="C26" s="119">
        <v>0.1</v>
      </c>
      <c r="D26" s="119">
        <v>0.2</v>
      </c>
      <c r="E26" s="119">
        <v>0.7</v>
      </c>
      <c r="F26" s="119">
        <v>0.5</v>
      </c>
      <c r="G26" s="119">
        <v>0.1</v>
      </c>
      <c r="H26" s="119">
        <v>8</v>
      </c>
      <c r="I26" s="119">
        <v>0.4</v>
      </c>
      <c r="J26" s="119">
        <v>0.6</v>
      </c>
      <c r="K26" s="121">
        <v>0.7</v>
      </c>
      <c r="L26" s="119">
        <v>0.1</v>
      </c>
      <c r="M26" s="119"/>
      <c r="N26" s="119">
        <v>0.2</v>
      </c>
    </row>
    <row r="27" spans="1:14" s="107" customFormat="1" ht="18" customHeight="1">
      <c r="A27" s="416"/>
      <c r="B27" s="114">
        <v>3123</v>
      </c>
      <c r="C27" s="114">
        <v>106</v>
      </c>
      <c r="D27" s="114">
        <v>282</v>
      </c>
      <c r="E27" s="114">
        <v>344</v>
      </c>
      <c r="F27" s="114">
        <v>439</v>
      </c>
      <c r="G27" s="114">
        <v>560</v>
      </c>
      <c r="H27" s="114">
        <v>539</v>
      </c>
      <c r="I27" s="114">
        <v>1846</v>
      </c>
      <c r="J27" s="114">
        <v>1329</v>
      </c>
      <c r="K27" s="122">
        <v>159</v>
      </c>
      <c r="L27" s="114">
        <v>2919</v>
      </c>
      <c r="M27" s="114"/>
      <c r="N27" s="113">
        <v>9915</v>
      </c>
    </row>
    <row r="28" spans="1:14" s="118" customFormat="1" ht="18" customHeight="1">
      <c r="A28" s="416">
        <v>7</v>
      </c>
      <c r="B28" s="119">
        <v>0.2</v>
      </c>
      <c r="C28" s="119">
        <v>0.1</v>
      </c>
      <c r="D28" s="119">
        <v>0.2</v>
      </c>
      <c r="E28" s="119">
        <v>0.6</v>
      </c>
      <c r="F28" s="119">
        <v>0.4</v>
      </c>
      <c r="G28" s="119">
        <v>0.1</v>
      </c>
      <c r="H28" s="119">
        <v>7.1</v>
      </c>
      <c r="I28" s="119">
        <v>0.4</v>
      </c>
      <c r="J28" s="119">
        <v>0.5</v>
      </c>
      <c r="K28" s="121">
        <v>0.6</v>
      </c>
      <c r="L28" s="119">
        <v>0.1</v>
      </c>
      <c r="M28" s="119"/>
      <c r="N28" s="119">
        <v>0.2</v>
      </c>
    </row>
    <row r="29" spans="1:14" s="107" customFormat="1" ht="18" customHeight="1">
      <c r="A29" s="416"/>
      <c r="B29" s="114">
        <v>2844</v>
      </c>
      <c r="C29" s="114">
        <v>113</v>
      </c>
      <c r="D29" s="114">
        <v>235</v>
      </c>
      <c r="E29" s="114">
        <v>320</v>
      </c>
      <c r="F29" s="114">
        <v>418</v>
      </c>
      <c r="G29" s="114">
        <v>543</v>
      </c>
      <c r="H29" s="114">
        <v>482</v>
      </c>
      <c r="I29" s="114">
        <v>1843</v>
      </c>
      <c r="J29" s="114">
        <v>1157</v>
      </c>
      <c r="K29" s="122">
        <v>131</v>
      </c>
      <c r="L29" s="114">
        <v>2773</v>
      </c>
      <c r="M29" s="114"/>
      <c r="N29" s="113">
        <v>9230</v>
      </c>
    </row>
    <row r="30" spans="1:14" s="118" customFormat="1" ht="18" customHeight="1">
      <c r="A30" s="416">
        <v>8</v>
      </c>
      <c r="B30" s="119">
        <v>0.2</v>
      </c>
      <c r="C30" s="119">
        <v>0.1</v>
      </c>
      <c r="D30" s="119">
        <v>0.1</v>
      </c>
      <c r="E30" s="119">
        <v>0.6</v>
      </c>
      <c r="F30" s="119">
        <v>0.5</v>
      </c>
      <c r="G30" s="119">
        <v>0.1</v>
      </c>
      <c r="H30" s="119">
        <v>8.4</v>
      </c>
      <c r="I30" s="119">
        <v>0.4</v>
      </c>
      <c r="J30" s="119">
        <v>0.5</v>
      </c>
      <c r="K30" s="121">
        <v>0.6</v>
      </c>
      <c r="L30" s="119">
        <v>0.1</v>
      </c>
      <c r="M30" s="119"/>
      <c r="N30" s="119">
        <v>0.2</v>
      </c>
    </row>
    <row r="31" spans="1:14" s="107" customFormat="1" ht="18" customHeight="1">
      <c r="A31" s="416"/>
      <c r="B31" s="114">
        <v>2631</v>
      </c>
      <c r="C31" s="114">
        <v>92</v>
      </c>
      <c r="D31" s="114">
        <v>189</v>
      </c>
      <c r="E31" s="114">
        <v>322</v>
      </c>
      <c r="F31" s="114">
        <v>427</v>
      </c>
      <c r="G31" s="114">
        <v>490</v>
      </c>
      <c r="H31" s="114">
        <v>572</v>
      </c>
      <c r="I31" s="114">
        <v>1834</v>
      </c>
      <c r="J31" s="114">
        <v>1187</v>
      </c>
      <c r="K31" s="122">
        <v>138</v>
      </c>
      <c r="L31" s="114">
        <v>2888</v>
      </c>
      <c r="M31" s="114"/>
      <c r="N31" s="113">
        <v>9250</v>
      </c>
    </row>
    <row r="32" spans="1:14" s="118" customFormat="1" ht="18" customHeight="1">
      <c r="A32" s="416">
        <v>9</v>
      </c>
      <c r="B32" s="119">
        <v>0.2</v>
      </c>
      <c r="C32" s="119">
        <v>0.1</v>
      </c>
      <c r="D32" s="119">
        <v>0.2</v>
      </c>
      <c r="E32" s="119">
        <v>0.7</v>
      </c>
      <c r="F32" s="119">
        <v>0.4</v>
      </c>
      <c r="G32" s="119">
        <v>0.1</v>
      </c>
      <c r="H32" s="119">
        <v>10</v>
      </c>
      <c r="I32" s="119">
        <v>0.4</v>
      </c>
      <c r="J32" s="119">
        <v>0.5</v>
      </c>
      <c r="K32" s="121">
        <v>0.6</v>
      </c>
      <c r="L32" s="119">
        <v>0.1</v>
      </c>
      <c r="M32" s="119"/>
      <c r="N32" s="119">
        <v>0.2</v>
      </c>
    </row>
    <row r="33" spans="1:14" s="107" customFormat="1" ht="18" customHeight="1">
      <c r="A33" s="416"/>
      <c r="B33" s="114">
        <v>2517</v>
      </c>
      <c r="C33" s="114">
        <v>72</v>
      </c>
      <c r="D33" s="114">
        <v>246</v>
      </c>
      <c r="E33" s="114">
        <v>306</v>
      </c>
      <c r="F33" s="114">
        <v>388</v>
      </c>
      <c r="G33" s="114">
        <v>498</v>
      </c>
      <c r="H33" s="114">
        <v>543</v>
      </c>
      <c r="I33" s="114">
        <v>1653</v>
      </c>
      <c r="J33" s="114">
        <v>1143</v>
      </c>
      <c r="K33" s="122">
        <v>86</v>
      </c>
      <c r="L33" s="114">
        <v>2615</v>
      </c>
      <c r="M33" s="114"/>
      <c r="N33" s="113">
        <v>8557</v>
      </c>
    </row>
    <row r="34" spans="1:14" s="118" customFormat="1" ht="18" customHeight="1">
      <c r="A34" s="416">
        <v>10</v>
      </c>
      <c r="B34" s="119">
        <v>0.2</v>
      </c>
      <c r="C34" s="119">
        <v>0.1</v>
      </c>
      <c r="D34" s="119">
        <v>0.2</v>
      </c>
      <c r="E34" s="119">
        <v>0.7</v>
      </c>
      <c r="F34" s="119">
        <v>0.4</v>
      </c>
      <c r="G34" s="119">
        <v>0.1</v>
      </c>
      <c r="H34" s="119">
        <v>8.7</v>
      </c>
      <c r="I34" s="119">
        <v>0.3</v>
      </c>
      <c r="J34" s="119">
        <v>0.5</v>
      </c>
      <c r="K34" s="121">
        <v>0.6</v>
      </c>
      <c r="L34" s="119">
        <v>0.1</v>
      </c>
      <c r="M34" s="119"/>
      <c r="N34" s="119">
        <v>0.2</v>
      </c>
    </row>
    <row r="35" spans="1:14" s="107" customFormat="1" ht="18" customHeight="1">
      <c r="A35" s="416"/>
      <c r="B35" s="114">
        <v>2457</v>
      </c>
      <c r="C35" s="114">
        <v>87</v>
      </c>
      <c r="D35" s="114">
        <v>221</v>
      </c>
      <c r="E35" s="114">
        <v>306</v>
      </c>
      <c r="F35" s="114">
        <v>490</v>
      </c>
      <c r="G35" s="114">
        <v>470</v>
      </c>
      <c r="H35" s="114">
        <v>468</v>
      </c>
      <c r="I35" s="114">
        <v>1364</v>
      </c>
      <c r="J35" s="114">
        <v>1100</v>
      </c>
      <c r="K35" s="122">
        <v>87</v>
      </c>
      <c r="L35" s="114">
        <v>3098</v>
      </c>
      <c r="M35" s="114"/>
      <c r="N35" s="113">
        <v>8574</v>
      </c>
    </row>
    <row r="36" spans="1:14" s="118" customFormat="1" ht="18" customHeight="1">
      <c r="A36" s="416">
        <v>11</v>
      </c>
      <c r="B36" s="119">
        <v>0.2</v>
      </c>
      <c r="C36" s="119">
        <v>0.1</v>
      </c>
      <c r="D36" s="119">
        <v>0.1</v>
      </c>
      <c r="E36" s="119">
        <v>0.6</v>
      </c>
      <c r="F36" s="119">
        <v>0.4</v>
      </c>
      <c r="G36" s="119">
        <v>0.1</v>
      </c>
      <c r="H36" s="119">
        <v>9.1</v>
      </c>
      <c r="I36" s="119">
        <v>0.3</v>
      </c>
      <c r="J36" s="119">
        <v>0.4</v>
      </c>
      <c r="K36" s="121">
        <v>0.6</v>
      </c>
      <c r="L36" s="119">
        <v>0.1</v>
      </c>
      <c r="M36" s="119"/>
      <c r="N36" s="119">
        <v>0.2</v>
      </c>
    </row>
    <row r="37" spans="1:14" s="107" customFormat="1" ht="18" customHeight="1">
      <c r="A37" s="416"/>
      <c r="B37" s="114">
        <v>2136</v>
      </c>
      <c r="C37" s="114">
        <v>52</v>
      </c>
      <c r="D37" s="114">
        <v>162</v>
      </c>
      <c r="E37" s="114">
        <v>284</v>
      </c>
      <c r="F37" s="114">
        <v>465</v>
      </c>
      <c r="G37" s="114">
        <v>418</v>
      </c>
      <c r="H37" s="114">
        <v>490</v>
      </c>
      <c r="I37" s="114">
        <v>1230</v>
      </c>
      <c r="J37" s="114">
        <v>963</v>
      </c>
      <c r="K37" s="122">
        <v>82</v>
      </c>
      <c r="L37" s="114">
        <v>2916</v>
      </c>
      <c r="M37" s="114"/>
      <c r="N37" s="113">
        <v>7817</v>
      </c>
    </row>
    <row r="38" spans="1:14" s="118" customFormat="1" ht="18" customHeight="1">
      <c r="A38" s="416">
        <v>12</v>
      </c>
      <c r="B38" s="119">
        <v>0.2</v>
      </c>
      <c r="C38" s="119">
        <v>0.1</v>
      </c>
      <c r="D38" s="119">
        <v>0.2</v>
      </c>
      <c r="E38" s="119">
        <v>0.6</v>
      </c>
      <c r="F38" s="119">
        <v>0.4</v>
      </c>
      <c r="G38" s="119">
        <v>0.1</v>
      </c>
      <c r="H38" s="119">
        <v>8.9</v>
      </c>
      <c r="I38" s="119">
        <v>0.3</v>
      </c>
      <c r="J38" s="119">
        <v>0.4</v>
      </c>
      <c r="K38" s="121">
        <v>0.7</v>
      </c>
      <c r="L38" s="119">
        <v>0.1</v>
      </c>
      <c r="M38" s="119"/>
      <c r="N38" s="119">
        <v>0.2</v>
      </c>
    </row>
    <row r="39" spans="1:14" s="107" customFormat="1" ht="18" customHeight="1">
      <c r="A39" s="416"/>
      <c r="B39" s="114">
        <v>2208</v>
      </c>
      <c r="C39" s="114">
        <v>71</v>
      </c>
      <c r="D39" s="114">
        <v>184</v>
      </c>
      <c r="E39" s="114">
        <v>272</v>
      </c>
      <c r="F39" s="114">
        <v>489</v>
      </c>
      <c r="G39" s="114">
        <v>445</v>
      </c>
      <c r="H39" s="114">
        <v>480</v>
      </c>
      <c r="I39" s="114">
        <v>1216</v>
      </c>
      <c r="J39" s="114">
        <v>971</v>
      </c>
      <c r="K39" s="122">
        <v>107</v>
      </c>
      <c r="L39" s="114">
        <v>3101</v>
      </c>
      <c r="M39" s="114"/>
      <c r="N39" s="113">
        <v>8083</v>
      </c>
    </row>
    <row r="40" spans="1:14" s="118" customFormat="1" ht="18" customHeight="1">
      <c r="A40" s="416">
        <v>13</v>
      </c>
      <c r="B40" s="119">
        <v>0.2</v>
      </c>
      <c r="C40" s="119">
        <v>0.1</v>
      </c>
      <c r="D40" s="119">
        <v>0.1</v>
      </c>
      <c r="E40" s="119">
        <v>0.6</v>
      </c>
      <c r="F40" s="119">
        <v>0.3</v>
      </c>
      <c r="G40" s="119">
        <v>0.1</v>
      </c>
      <c r="H40" s="119">
        <v>7.1</v>
      </c>
      <c r="I40" s="119">
        <v>0.3</v>
      </c>
      <c r="J40" s="119">
        <v>0.4</v>
      </c>
      <c r="K40" s="121">
        <v>0.6</v>
      </c>
      <c r="L40" s="119">
        <v>0.1</v>
      </c>
      <c r="M40" s="119"/>
      <c r="N40" s="119">
        <v>0.2</v>
      </c>
    </row>
    <row r="41" spans="1:14" s="107" customFormat="1" ht="18" customHeight="1">
      <c r="A41" s="416"/>
      <c r="B41" s="114">
        <v>2054</v>
      </c>
      <c r="C41" s="114">
        <v>50</v>
      </c>
      <c r="D41" s="114">
        <v>176</v>
      </c>
      <c r="E41" s="114">
        <v>254</v>
      </c>
      <c r="F41" s="114">
        <v>428</v>
      </c>
      <c r="G41" s="114">
        <v>405</v>
      </c>
      <c r="H41" s="114">
        <v>386</v>
      </c>
      <c r="I41" s="114">
        <v>1157</v>
      </c>
      <c r="J41" s="114">
        <v>1062</v>
      </c>
      <c r="K41" s="122">
        <v>85</v>
      </c>
      <c r="L41" s="114">
        <v>3240</v>
      </c>
      <c r="M41" s="114"/>
      <c r="N41" s="113">
        <v>7984</v>
      </c>
    </row>
    <row r="42" spans="1:14" s="118" customFormat="1" ht="18" customHeight="1">
      <c r="A42" s="416">
        <v>14</v>
      </c>
      <c r="B42" s="119">
        <v>0.1</v>
      </c>
      <c r="C42" s="119">
        <v>0.1</v>
      </c>
      <c r="D42" s="119">
        <v>0.1</v>
      </c>
      <c r="E42" s="119">
        <v>0.5</v>
      </c>
      <c r="F42" s="119">
        <v>0.3</v>
      </c>
      <c r="G42" s="119">
        <v>0.1</v>
      </c>
      <c r="H42" s="119">
        <v>6.6</v>
      </c>
      <c r="I42" s="119">
        <v>0.2</v>
      </c>
      <c r="J42" s="119">
        <v>0.4</v>
      </c>
      <c r="K42" s="121">
        <v>0.5</v>
      </c>
      <c r="L42" s="119">
        <v>0.1</v>
      </c>
      <c r="M42" s="119"/>
      <c r="N42" s="119">
        <v>0.1</v>
      </c>
    </row>
    <row r="43" spans="1:14" s="107" customFormat="1" ht="18" customHeight="1">
      <c r="A43" s="416"/>
      <c r="B43" s="114">
        <v>1853</v>
      </c>
      <c r="C43" s="114">
        <v>52</v>
      </c>
      <c r="D43" s="114">
        <v>155</v>
      </c>
      <c r="E43" s="114">
        <v>245</v>
      </c>
      <c r="F43" s="114">
        <v>377</v>
      </c>
      <c r="G43" s="114">
        <v>364</v>
      </c>
      <c r="H43" s="114">
        <v>359</v>
      </c>
      <c r="I43" s="114">
        <v>1055</v>
      </c>
      <c r="J43" s="114">
        <v>998</v>
      </c>
      <c r="K43" s="122">
        <v>73</v>
      </c>
      <c r="L43" s="114">
        <v>3164</v>
      </c>
      <c r="M43" s="114"/>
      <c r="N43" s="113">
        <v>7502</v>
      </c>
    </row>
    <row r="44" spans="1:14" s="118" customFormat="1" ht="18" customHeight="1">
      <c r="A44" s="416">
        <v>15</v>
      </c>
      <c r="B44" s="119">
        <v>0.2</v>
      </c>
      <c r="C44" s="119">
        <v>0.1</v>
      </c>
      <c r="D44" s="119">
        <v>0.1</v>
      </c>
      <c r="E44" s="119">
        <v>0.6</v>
      </c>
      <c r="F44" s="119">
        <v>0.4</v>
      </c>
      <c r="G44" s="119">
        <v>0.1</v>
      </c>
      <c r="H44" s="119">
        <v>9</v>
      </c>
      <c r="I44" s="119">
        <v>0.3</v>
      </c>
      <c r="J44" s="119">
        <v>0.4</v>
      </c>
      <c r="K44" s="121">
        <v>0.8</v>
      </c>
      <c r="L44" s="119">
        <v>0.1</v>
      </c>
      <c r="M44" s="119"/>
      <c r="N44" s="119">
        <v>0.2</v>
      </c>
    </row>
    <row r="45" spans="1:14" s="107" customFormat="1" ht="18" customHeight="1">
      <c r="A45" s="416"/>
      <c r="B45" s="114">
        <v>1965</v>
      </c>
      <c r="C45" s="114">
        <v>39</v>
      </c>
      <c r="D45" s="114">
        <v>166</v>
      </c>
      <c r="E45" s="114">
        <v>231</v>
      </c>
      <c r="F45" s="114">
        <v>416</v>
      </c>
      <c r="G45" s="114">
        <v>410</v>
      </c>
      <c r="H45" s="114">
        <v>356</v>
      </c>
      <c r="I45" s="114">
        <v>1093</v>
      </c>
      <c r="J45" s="114">
        <v>969</v>
      </c>
      <c r="K45" s="122">
        <v>99</v>
      </c>
      <c r="L45" s="114">
        <v>3573</v>
      </c>
      <c r="M45" s="114"/>
      <c r="N45" s="113">
        <v>8055</v>
      </c>
    </row>
    <row r="46" spans="1:14" s="118" customFormat="1" ht="18" customHeight="1">
      <c r="A46" s="416">
        <v>16</v>
      </c>
      <c r="B46" s="119">
        <v>0.2</v>
      </c>
      <c r="C46" s="119">
        <v>0.1</v>
      </c>
      <c r="D46" s="119">
        <v>0.2</v>
      </c>
      <c r="E46" s="119">
        <v>0.6</v>
      </c>
      <c r="F46" s="119">
        <v>0.4</v>
      </c>
      <c r="G46" s="119">
        <v>0.1</v>
      </c>
      <c r="H46" s="119">
        <v>8.1</v>
      </c>
      <c r="I46" s="119">
        <v>0.3</v>
      </c>
      <c r="J46" s="119">
        <v>0.4</v>
      </c>
      <c r="K46" s="121">
        <v>0.8</v>
      </c>
      <c r="L46" s="119">
        <v>0.1</v>
      </c>
      <c r="M46" s="119"/>
      <c r="N46" s="119">
        <v>0.2</v>
      </c>
    </row>
    <row r="47" spans="1:14" s="107" customFormat="1" ht="18" customHeight="1">
      <c r="A47" s="416"/>
      <c r="B47" s="114">
        <v>1853</v>
      </c>
      <c r="C47" s="114">
        <v>36</v>
      </c>
      <c r="D47" s="114">
        <v>189</v>
      </c>
      <c r="E47" s="114">
        <v>209</v>
      </c>
      <c r="F47" s="114">
        <v>410</v>
      </c>
      <c r="G47" s="114">
        <v>405</v>
      </c>
      <c r="H47" s="114">
        <v>317</v>
      </c>
      <c r="I47" s="114">
        <v>971</v>
      </c>
      <c r="J47" s="114">
        <v>915</v>
      </c>
      <c r="K47" s="117">
        <v>93</v>
      </c>
      <c r="L47" s="114">
        <v>3460</v>
      </c>
      <c r="M47" s="114"/>
      <c r="N47" s="113">
        <v>7609</v>
      </c>
    </row>
    <row r="48" spans="1:14" s="118" customFormat="1" ht="18" customHeight="1">
      <c r="A48" s="416">
        <v>17</v>
      </c>
      <c r="B48" s="119">
        <v>0.2</v>
      </c>
      <c r="C48" s="119">
        <v>0.1</v>
      </c>
      <c r="D48" s="119">
        <v>0.2</v>
      </c>
      <c r="E48" s="119">
        <v>0.7</v>
      </c>
      <c r="F48" s="119">
        <v>0.4</v>
      </c>
      <c r="G48" s="119">
        <v>0.1</v>
      </c>
      <c r="H48" s="119">
        <v>5.9</v>
      </c>
      <c r="I48" s="119">
        <v>0.3</v>
      </c>
      <c r="J48" s="119">
        <v>0.4</v>
      </c>
      <c r="K48" s="120">
        <v>0.6</v>
      </c>
      <c r="L48" s="119">
        <v>0.1</v>
      </c>
      <c r="M48" s="119"/>
      <c r="N48" s="119">
        <v>0.2</v>
      </c>
    </row>
    <row r="49" spans="1:14" s="107" customFormat="1" ht="18" customHeight="1">
      <c r="A49" s="416"/>
      <c r="B49" s="114">
        <v>2032</v>
      </c>
      <c r="C49" s="114">
        <v>37</v>
      </c>
      <c r="D49" s="114">
        <v>185</v>
      </c>
      <c r="E49" s="114">
        <v>247</v>
      </c>
      <c r="F49" s="114">
        <v>439</v>
      </c>
      <c r="G49" s="114">
        <v>469</v>
      </c>
      <c r="H49" s="114">
        <v>231</v>
      </c>
      <c r="I49" s="114">
        <v>1020</v>
      </c>
      <c r="J49" s="114">
        <v>991</v>
      </c>
      <c r="K49" s="117">
        <v>74</v>
      </c>
      <c r="L49" s="114">
        <v>3878</v>
      </c>
      <c r="M49" s="114"/>
      <c r="N49" s="113">
        <v>8226</v>
      </c>
    </row>
    <row r="50" spans="1:14" s="107" customFormat="1" ht="18" customHeight="1">
      <c r="A50" s="416">
        <v>18</v>
      </c>
      <c r="B50" s="111">
        <v>0.2</v>
      </c>
      <c r="C50" s="111">
        <v>0.1</v>
      </c>
      <c r="D50" s="111">
        <v>0.2</v>
      </c>
      <c r="E50" s="111">
        <v>0.6</v>
      </c>
      <c r="F50" s="111">
        <v>0.4</v>
      </c>
      <c r="G50" s="111">
        <v>0.1</v>
      </c>
      <c r="H50" s="111">
        <v>4.9</v>
      </c>
      <c r="I50" s="111">
        <v>0.3</v>
      </c>
      <c r="J50" s="111">
        <v>0.4</v>
      </c>
      <c r="K50" s="116">
        <v>0.6</v>
      </c>
      <c r="L50" s="111">
        <v>0.1</v>
      </c>
      <c r="M50" s="111"/>
      <c r="N50" s="111">
        <v>0.2</v>
      </c>
    </row>
    <row r="51" spans="1:14" s="107" customFormat="1" ht="18" customHeight="1">
      <c r="A51" s="416"/>
      <c r="B51" s="114">
        <v>2152</v>
      </c>
      <c r="C51" s="114">
        <v>39</v>
      </c>
      <c r="D51" s="114">
        <v>197</v>
      </c>
      <c r="E51" s="114">
        <v>214</v>
      </c>
      <c r="F51" s="114">
        <v>443</v>
      </c>
      <c r="G51" s="114">
        <v>549</v>
      </c>
      <c r="H51" s="114">
        <v>191</v>
      </c>
      <c r="I51" s="114">
        <v>1057</v>
      </c>
      <c r="J51" s="114">
        <v>917</v>
      </c>
      <c r="K51" s="115">
        <v>74</v>
      </c>
      <c r="L51" s="114">
        <v>3978</v>
      </c>
      <c r="M51" s="114"/>
      <c r="N51" s="113">
        <v>8369</v>
      </c>
    </row>
    <row r="52" spans="1:14" s="107" customFormat="1" ht="18" customHeight="1">
      <c r="A52" s="416">
        <v>19</v>
      </c>
      <c r="B52" s="111">
        <v>0.2</v>
      </c>
      <c r="C52" s="111">
        <v>0</v>
      </c>
      <c r="D52" s="111">
        <v>0.2</v>
      </c>
      <c r="E52" s="111">
        <v>0.5</v>
      </c>
      <c r="F52" s="111">
        <v>0.4</v>
      </c>
      <c r="G52" s="111">
        <v>0.2</v>
      </c>
      <c r="H52" s="111">
        <v>4.3</v>
      </c>
      <c r="I52" s="111">
        <v>0.3</v>
      </c>
      <c r="J52" s="111">
        <v>0.4</v>
      </c>
      <c r="K52" s="116">
        <v>0.8</v>
      </c>
      <c r="L52" s="111">
        <v>0.1</v>
      </c>
      <c r="M52" s="111"/>
      <c r="N52" s="111">
        <v>0.2</v>
      </c>
    </row>
    <row r="53" spans="1:14" s="107" customFormat="1" ht="18" customHeight="1">
      <c r="A53" s="416"/>
      <c r="B53" s="114">
        <v>2160</v>
      </c>
      <c r="C53" s="114">
        <v>28</v>
      </c>
      <c r="D53" s="114">
        <v>216</v>
      </c>
      <c r="E53" s="114">
        <v>195</v>
      </c>
      <c r="F53" s="114">
        <v>413</v>
      </c>
      <c r="G53" s="114">
        <v>596</v>
      </c>
      <c r="H53" s="114">
        <v>168</v>
      </c>
      <c r="I53" s="114">
        <v>974</v>
      </c>
      <c r="J53" s="114">
        <v>995</v>
      </c>
      <c r="K53" s="115">
        <v>97</v>
      </c>
      <c r="L53" s="114">
        <v>4290</v>
      </c>
      <c r="M53" s="114"/>
      <c r="N53" s="113">
        <v>8684</v>
      </c>
    </row>
    <row r="54" spans="1:14" s="107" customFormat="1" ht="18" customHeight="1">
      <c r="A54" s="416">
        <v>20</v>
      </c>
      <c r="B54" s="111">
        <v>0.2</v>
      </c>
      <c r="C54" s="111">
        <v>0.1</v>
      </c>
      <c r="D54" s="111">
        <v>0.2</v>
      </c>
      <c r="E54" s="111">
        <v>0.6</v>
      </c>
      <c r="F54" s="111">
        <v>0.4</v>
      </c>
      <c r="G54" s="111">
        <v>0.1</v>
      </c>
      <c r="H54" s="111">
        <v>6.4</v>
      </c>
      <c r="I54" s="111">
        <v>0.3</v>
      </c>
      <c r="J54" s="111">
        <v>0.5</v>
      </c>
      <c r="K54" s="111">
        <v>0.8</v>
      </c>
      <c r="L54" s="111">
        <v>0.1</v>
      </c>
      <c r="M54" s="111"/>
      <c r="N54" s="111">
        <v>0.2</v>
      </c>
    </row>
    <row r="55" spans="1:14" s="107" customFormat="1" ht="18" customHeight="1">
      <c r="A55" s="416"/>
      <c r="B55" s="114">
        <v>1965</v>
      </c>
      <c r="C55" s="114">
        <v>19</v>
      </c>
      <c r="D55" s="114">
        <v>169</v>
      </c>
      <c r="E55" s="114">
        <v>175</v>
      </c>
      <c r="F55" s="114">
        <v>396</v>
      </c>
      <c r="G55" s="114">
        <v>508</v>
      </c>
      <c r="H55" s="114">
        <v>175</v>
      </c>
      <c r="I55" s="114">
        <v>930</v>
      </c>
      <c r="J55" s="114">
        <v>1097</v>
      </c>
      <c r="K55" s="115">
        <v>93</v>
      </c>
      <c r="L55" s="114">
        <v>4614</v>
      </c>
      <c r="M55" s="114"/>
      <c r="N55" s="113">
        <f>B55+H55+I55+J55+K55+L55</f>
        <v>8874</v>
      </c>
    </row>
    <row r="56" spans="1:14" s="107" customFormat="1" ht="18" customHeight="1">
      <c r="A56" s="416">
        <v>21</v>
      </c>
      <c r="B56" s="111">
        <v>0.1</v>
      </c>
      <c r="C56" s="111">
        <v>0.2</v>
      </c>
      <c r="D56" s="111">
        <v>0.1</v>
      </c>
      <c r="E56" s="111">
        <v>0.5</v>
      </c>
      <c r="F56" s="111">
        <v>0.3</v>
      </c>
      <c r="G56" s="111">
        <v>0.1</v>
      </c>
      <c r="H56" s="111">
        <v>5.1</v>
      </c>
      <c r="I56" s="111">
        <v>0.2</v>
      </c>
      <c r="J56" s="111">
        <v>0.4</v>
      </c>
      <c r="K56" s="111">
        <v>0.7</v>
      </c>
      <c r="L56" s="111">
        <v>0.1</v>
      </c>
      <c r="M56" s="111"/>
      <c r="N56" s="111">
        <v>0.2</v>
      </c>
    </row>
    <row r="57" spans="1:14" s="107" customFormat="1" ht="18" customHeight="1">
      <c r="A57" s="416"/>
      <c r="B57" s="114">
        <v>1485</v>
      </c>
      <c r="C57" s="114">
        <v>30</v>
      </c>
      <c r="D57" s="114">
        <v>145</v>
      </c>
      <c r="E57" s="114">
        <v>141</v>
      </c>
      <c r="F57" s="114">
        <v>280</v>
      </c>
      <c r="G57" s="114">
        <v>322</v>
      </c>
      <c r="H57" s="114">
        <v>141</v>
      </c>
      <c r="I57" s="114">
        <v>718</v>
      </c>
      <c r="J57" s="114">
        <v>927</v>
      </c>
      <c r="K57" s="115">
        <v>82</v>
      </c>
      <c r="L57" s="114">
        <v>4138</v>
      </c>
      <c r="M57" s="114"/>
      <c r="N57" s="113">
        <f>B57+H57+I57+J57+K57+L57</f>
        <v>7491</v>
      </c>
    </row>
    <row r="58" spans="1:14" s="107" customFormat="1" ht="18" customHeight="1">
      <c r="A58" s="429">
        <v>22</v>
      </c>
      <c r="B58" s="111">
        <v>0.2</v>
      </c>
      <c r="C58" s="111">
        <v>0.1</v>
      </c>
      <c r="D58" s="111">
        <v>0.2</v>
      </c>
      <c r="E58" s="111">
        <v>0.5</v>
      </c>
      <c r="F58" s="111">
        <v>0.3</v>
      </c>
      <c r="G58" s="111">
        <v>0.1</v>
      </c>
      <c r="H58" s="111">
        <v>5</v>
      </c>
      <c r="I58" s="111">
        <v>0.3</v>
      </c>
      <c r="J58" s="111">
        <v>0.4</v>
      </c>
      <c r="K58" s="111">
        <v>0.8</v>
      </c>
      <c r="L58" s="111">
        <v>0.1</v>
      </c>
      <c r="M58" s="111"/>
      <c r="N58" s="111">
        <v>0.2</v>
      </c>
    </row>
    <row r="59" spans="1:14" s="107" customFormat="1" ht="18" customHeight="1">
      <c r="A59" s="429"/>
      <c r="B59" s="110">
        <v>1745</v>
      </c>
      <c r="C59" s="110">
        <v>19</v>
      </c>
      <c r="D59" s="110">
        <v>178</v>
      </c>
      <c r="E59" s="110">
        <v>151</v>
      </c>
      <c r="F59" s="110">
        <v>309</v>
      </c>
      <c r="G59" s="110">
        <v>434</v>
      </c>
      <c r="H59" s="110">
        <v>138</v>
      </c>
      <c r="I59" s="110">
        <v>881</v>
      </c>
      <c r="J59" s="110">
        <v>956</v>
      </c>
      <c r="K59" s="112">
        <v>88</v>
      </c>
      <c r="L59" s="110">
        <v>4303</v>
      </c>
      <c r="M59" s="110"/>
      <c r="N59" s="109">
        <f>B59+H59+I59+J59+K59+L59</f>
        <v>8111</v>
      </c>
    </row>
    <row r="60" spans="1:14" s="107" customFormat="1" ht="18" customHeight="1">
      <c r="A60" s="429">
        <v>23</v>
      </c>
      <c r="B60" s="111">
        <v>0.2</v>
      </c>
      <c r="C60" s="111">
        <v>0.1</v>
      </c>
      <c r="D60" s="111">
        <v>0.2</v>
      </c>
      <c r="E60" s="111">
        <v>0.5</v>
      </c>
      <c r="F60" s="111">
        <v>0.3</v>
      </c>
      <c r="G60" s="111">
        <v>0.1</v>
      </c>
      <c r="H60" s="111">
        <v>4.3</v>
      </c>
      <c r="I60" s="111">
        <v>0.3</v>
      </c>
      <c r="J60" s="111">
        <v>0.4</v>
      </c>
      <c r="K60" s="111">
        <v>0.7</v>
      </c>
      <c r="L60" s="111">
        <v>0.1</v>
      </c>
      <c r="M60" s="111"/>
      <c r="N60" s="111">
        <v>0.2</v>
      </c>
    </row>
    <row r="61" spans="1:14" s="107" customFormat="1" ht="18" customHeight="1">
      <c r="A61" s="429"/>
      <c r="B61" s="110">
        <v>1624</v>
      </c>
      <c r="C61" s="110">
        <v>22</v>
      </c>
      <c r="D61" s="110">
        <v>167</v>
      </c>
      <c r="E61" s="110">
        <v>133</v>
      </c>
      <c r="F61" s="110">
        <v>293</v>
      </c>
      <c r="G61" s="110">
        <v>408</v>
      </c>
      <c r="H61" s="110">
        <v>117</v>
      </c>
      <c r="I61" s="110">
        <v>800</v>
      </c>
      <c r="J61" s="110">
        <v>922</v>
      </c>
      <c r="K61" s="110">
        <v>87</v>
      </c>
      <c r="L61" s="110">
        <v>4229</v>
      </c>
      <c r="M61" s="110"/>
      <c r="N61" s="109">
        <f>B61+SUM(H61:L61)</f>
        <v>7779</v>
      </c>
    </row>
    <row r="62" spans="1:16" s="107" customFormat="1" ht="18" customHeight="1">
      <c r="A62" s="429">
        <v>24</v>
      </c>
      <c r="B62" s="111">
        <v>0.2</v>
      </c>
      <c r="C62" s="111">
        <v>0.2</v>
      </c>
      <c r="D62" s="111">
        <v>0.1</v>
      </c>
      <c r="E62" s="111">
        <v>0.5</v>
      </c>
      <c r="F62" s="111">
        <v>0.2</v>
      </c>
      <c r="G62" s="111">
        <v>0.1</v>
      </c>
      <c r="H62" s="111">
        <v>4.4</v>
      </c>
      <c r="I62" s="111">
        <v>0.2</v>
      </c>
      <c r="J62" s="111">
        <v>0.4</v>
      </c>
      <c r="K62" s="111">
        <v>0.8</v>
      </c>
      <c r="L62" s="111">
        <v>0.1</v>
      </c>
      <c r="M62" s="111"/>
      <c r="N62" s="111">
        <v>0.1</v>
      </c>
      <c r="O62" s="428"/>
      <c r="P62" s="428"/>
    </row>
    <row r="63" spans="1:16" s="107" customFormat="1" ht="18" customHeight="1">
      <c r="A63" s="429"/>
      <c r="B63" s="110">
        <v>1479</v>
      </c>
      <c r="C63" s="110">
        <v>29</v>
      </c>
      <c r="D63" s="110">
        <v>125</v>
      </c>
      <c r="E63" s="110">
        <v>128</v>
      </c>
      <c r="F63" s="110">
        <v>244</v>
      </c>
      <c r="G63" s="110">
        <v>358</v>
      </c>
      <c r="H63" s="110">
        <v>107</v>
      </c>
      <c r="I63" s="110">
        <v>745</v>
      </c>
      <c r="J63" s="110">
        <v>912</v>
      </c>
      <c r="K63" s="112">
        <v>104</v>
      </c>
      <c r="L63" s="110">
        <v>4396</v>
      </c>
      <c r="M63" s="110"/>
      <c r="N63" s="109">
        <v>7743</v>
      </c>
      <c r="O63" s="428"/>
      <c r="P63" s="428"/>
    </row>
    <row r="64" spans="1:16" s="107" customFormat="1" ht="18" customHeight="1">
      <c r="A64" s="429">
        <v>25</v>
      </c>
      <c r="B64" s="111">
        <v>0.14645251211396346</v>
      </c>
      <c r="C64" s="111">
        <v>0.2289720733026458</v>
      </c>
      <c r="D64" s="111">
        <v>0.12392691682719303</v>
      </c>
      <c r="E64" s="111">
        <v>0.38837393382108165</v>
      </c>
      <c r="F64" s="111">
        <v>0.27717850295590357</v>
      </c>
      <c r="G64" s="111">
        <v>0.08582193175189079</v>
      </c>
      <c r="H64" s="111">
        <v>4.017394905777594</v>
      </c>
      <c r="I64" s="111">
        <v>0.2359450920684788</v>
      </c>
      <c r="J64" s="111">
        <v>0.3592662543677987</v>
      </c>
      <c r="K64" s="111">
        <v>0.7989884650888583</v>
      </c>
      <c r="L64" s="111">
        <v>0.11119464643193434</v>
      </c>
      <c r="M64" s="111"/>
      <c r="N64" s="111">
        <v>0.14032269882435494</v>
      </c>
      <c r="O64" s="428"/>
      <c r="P64" s="428"/>
    </row>
    <row r="65" spans="1:16" s="107" customFormat="1" ht="18" customHeight="1">
      <c r="A65" s="429"/>
      <c r="B65" s="110">
        <v>1389</v>
      </c>
      <c r="C65" s="110">
        <v>29</v>
      </c>
      <c r="D65" s="110">
        <v>125</v>
      </c>
      <c r="E65" s="110">
        <v>105</v>
      </c>
      <c r="F65" s="110">
        <v>277</v>
      </c>
      <c r="G65" s="110">
        <v>301</v>
      </c>
      <c r="H65" s="110">
        <v>97</v>
      </c>
      <c r="I65" s="110">
        <v>733</v>
      </c>
      <c r="J65" s="110">
        <v>887</v>
      </c>
      <c r="K65" s="110">
        <v>103</v>
      </c>
      <c r="L65" s="110">
        <v>4101</v>
      </c>
      <c r="M65" s="110"/>
      <c r="N65" s="109">
        <v>7310</v>
      </c>
      <c r="O65" s="428"/>
      <c r="P65" s="428"/>
    </row>
    <row r="66" spans="1:16" s="107" customFormat="1" ht="18" customHeight="1">
      <c r="A66" s="429">
        <v>26</v>
      </c>
      <c r="B66" s="111">
        <f aca="true" t="shared" si="0" ref="B66:L66">B64*B65/B67</f>
        <v>0.13942600365064786</v>
      </c>
      <c r="C66" s="111">
        <f t="shared" si="0"/>
        <v>0.2459329676213603</v>
      </c>
      <c r="D66" s="111">
        <f t="shared" si="0"/>
        <v>0.09621655033167162</v>
      </c>
      <c r="E66" s="111">
        <f t="shared" si="0"/>
        <v>0.36410056295726406</v>
      </c>
      <c r="F66" s="111">
        <f t="shared" si="0"/>
        <v>0.2930475012167377</v>
      </c>
      <c r="G66" s="111">
        <f t="shared" si="0"/>
        <v>0.08306238410713547</v>
      </c>
      <c r="H66" s="111">
        <f t="shared" si="0"/>
        <v>6.38831648951519</v>
      </c>
      <c r="I66" s="111">
        <f t="shared" si="0"/>
        <v>0.24531596097332617</v>
      </c>
      <c r="J66" s="111">
        <f t="shared" si="0"/>
        <v>0.3705455437491133</v>
      </c>
      <c r="K66" s="111">
        <f t="shared" si="0"/>
        <v>0.7691197374219851</v>
      </c>
      <c r="L66" s="111">
        <f t="shared" si="0"/>
        <v>0.10798229813340345</v>
      </c>
      <c r="M66" s="111"/>
      <c r="N66" s="111">
        <f>N64*N65/N67</f>
        <v>0.13833566128200062</v>
      </c>
      <c r="O66" s="108"/>
      <c r="P66" s="108"/>
    </row>
    <row r="67" spans="1:16" s="107" customFormat="1" ht="18" customHeight="1">
      <c r="A67" s="429"/>
      <c r="B67" s="110">
        <v>1459</v>
      </c>
      <c r="C67" s="110">
        <v>27</v>
      </c>
      <c r="D67" s="110">
        <v>161</v>
      </c>
      <c r="E67" s="110">
        <v>112</v>
      </c>
      <c r="F67" s="110">
        <v>262</v>
      </c>
      <c r="G67" s="110">
        <v>311</v>
      </c>
      <c r="H67" s="110">
        <v>61</v>
      </c>
      <c r="I67" s="110">
        <v>705</v>
      </c>
      <c r="J67" s="110">
        <v>860</v>
      </c>
      <c r="K67" s="110">
        <v>107</v>
      </c>
      <c r="L67" s="110">
        <v>4223</v>
      </c>
      <c r="M67" s="110"/>
      <c r="N67" s="109">
        <v>7415</v>
      </c>
      <c r="O67" s="108"/>
      <c r="P67" s="108"/>
    </row>
    <row r="68" spans="1:14" ht="23.25" customHeight="1">
      <c r="A68" s="430" t="s">
        <v>64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</row>
    <row r="69" spans="1:14" ht="14.25" customHeight="1">
      <c r="A69" s="431" t="s">
        <v>63</v>
      </c>
      <c r="B69" s="431"/>
      <c r="C69" s="431"/>
      <c r="D69" s="431"/>
      <c r="E69" s="431"/>
      <c r="F69" s="431"/>
      <c r="G69" s="431"/>
      <c r="H69" s="431"/>
      <c r="I69" s="431"/>
      <c r="J69" s="432" t="s">
        <v>62</v>
      </c>
      <c r="K69" s="432"/>
      <c r="L69" s="432"/>
      <c r="M69" s="431" t="s">
        <v>61</v>
      </c>
      <c r="N69" s="431"/>
    </row>
    <row r="70" spans="1:14" ht="15" customHeight="1">
      <c r="A70" s="431"/>
      <c r="B70" s="431"/>
      <c r="C70" s="431"/>
      <c r="D70" s="431"/>
      <c r="E70" s="431"/>
      <c r="F70" s="431"/>
      <c r="G70" s="431"/>
      <c r="H70" s="431"/>
      <c r="I70" s="431"/>
      <c r="J70" s="433" t="s">
        <v>60</v>
      </c>
      <c r="K70" s="433"/>
      <c r="L70" s="433"/>
      <c r="M70" s="431"/>
      <c r="N70" s="431"/>
    </row>
  </sheetData>
  <sheetProtection/>
  <mergeCells count="48">
    <mergeCell ref="O64:P65"/>
    <mergeCell ref="A68:N68"/>
    <mergeCell ref="A69:I70"/>
    <mergeCell ref="J69:L69"/>
    <mergeCell ref="M69:N70"/>
    <mergeCell ref="J70:L70"/>
    <mergeCell ref="A64:A65"/>
    <mergeCell ref="A66:A67"/>
    <mergeCell ref="O62:P63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40:A41"/>
    <mergeCell ref="A18:A19"/>
    <mergeCell ref="A20:A21"/>
    <mergeCell ref="A22:A23"/>
    <mergeCell ref="A24:A25"/>
    <mergeCell ref="A26:A27"/>
    <mergeCell ref="A28:A29"/>
    <mergeCell ref="A30:A31"/>
    <mergeCell ref="A36:A37"/>
    <mergeCell ref="A38:A39"/>
    <mergeCell ref="A32:A33"/>
    <mergeCell ref="A34:A35"/>
    <mergeCell ref="A16:A17"/>
    <mergeCell ref="A1:N1"/>
    <mergeCell ref="A2:A3"/>
    <mergeCell ref="B2:G2"/>
    <mergeCell ref="H2:H3"/>
    <mergeCell ref="I2:I3"/>
    <mergeCell ref="L2:L3"/>
    <mergeCell ref="M2:M3"/>
    <mergeCell ref="N2:N3"/>
    <mergeCell ref="K4:L4"/>
    <mergeCell ref="A8:A9"/>
    <mergeCell ref="A10:A11"/>
    <mergeCell ref="A12:A13"/>
    <mergeCell ref="A14:A15"/>
    <mergeCell ref="J2:J3"/>
    <mergeCell ref="K2:K3"/>
  </mergeCells>
  <printOptions/>
  <pageMargins left="1.4566929133858268" right="0.7874015748031497" top="1.0236220472440944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A1" sqref="A1:G35"/>
    </sheetView>
  </sheetViews>
  <sheetFormatPr defaultColWidth="9.00390625" defaultRowHeight="12"/>
  <cols>
    <col min="1" max="1" width="23.50390625" style="106" customWidth="1"/>
    <col min="2" max="4" width="23.50390625" style="105" customWidth="1"/>
    <col min="5" max="5" width="13.125" style="105" customWidth="1"/>
    <col min="6" max="6" width="3.875" style="105" customWidth="1"/>
    <col min="7" max="7" width="3.50390625" style="105" customWidth="1"/>
    <col min="8" max="8" width="2.875" style="105" customWidth="1"/>
    <col min="9" max="16384" width="9.375" style="105" customWidth="1"/>
  </cols>
  <sheetData>
    <row r="1" spans="1:7" ht="19.5" customHeight="1">
      <c r="A1" s="417" t="s">
        <v>90</v>
      </c>
      <c r="B1" s="417"/>
      <c r="C1" s="417"/>
      <c r="D1" s="417"/>
      <c r="E1" s="418"/>
      <c r="F1" s="418"/>
      <c r="G1" s="418"/>
    </row>
    <row r="2" spans="1:7" s="106" customFormat="1" ht="18" customHeight="1">
      <c r="A2" s="435" t="s">
        <v>89</v>
      </c>
      <c r="B2" s="424" t="s">
        <v>88</v>
      </c>
      <c r="C2" s="424" t="s">
        <v>87</v>
      </c>
      <c r="D2" s="424" t="s">
        <v>86</v>
      </c>
      <c r="E2" s="438" t="s">
        <v>85</v>
      </c>
      <c r="F2" s="160" t="s">
        <v>84</v>
      </c>
      <c r="G2" s="159"/>
    </row>
    <row r="3" spans="1:7" s="106" customFormat="1" ht="21" customHeight="1">
      <c r="A3" s="436"/>
      <c r="B3" s="437"/>
      <c r="C3" s="425"/>
      <c r="D3" s="425"/>
      <c r="E3" s="439"/>
      <c r="F3" s="158" t="s">
        <v>83</v>
      </c>
      <c r="G3" s="157"/>
    </row>
    <row r="4" spans="1:7" ht="27.75" customHeight="1">
      <c r="A4" s="156" t="s">
        <v>82</v>
      </c>
      <c r="B4" s="155">
        <v>5543</v>
      </c>
      <c r="C4" s="155">
        <v>197798</v>
      </c>
      <c r="D4" s="155">
        <v>27617</v>
      </c>
      <c r="E4" s="440">
        <v>14</v>
      </c>
      <c r="F4" s="440"/>
      <c r="G4" s="154"/>
    </row>
    <row r="5" spans="1:7" ht="27.75" customHeight="1">
      <c r="A5" s="153">
        <v>40</v>
      </c>
      <c r="B5" s="152">
        <v>8927</v>
      </c>
      <c r="C5" s="152">
        <v>226979</v>
      </c>
      <c r="D5" s="152">
        <v>24048</v>
      </c>
      <c r="E5" s="434">
        <v>10.6</v>
      </c>
      <c r="F5" s="434"/>
      <c r="G5" s="151"/>
    </row>
    <row r="6" spans="1:7" ht="27.75" customHeight="1">
      <c r="A6" s="153">
        <v>45</v>
      </c>
      <c r="B6" s="152">
        <v>14865</v>
      </c>
      <c r="C6" s="152">
        <v>304793</v>
      </c>
      <c r="D6" s="152">
        <v>30735</v>
      </c>
      <c r="E6" s="434">
        <v>10.1</v>
      </c>
      <c r="F6" s="434"/>
      <c r="G6" s="151"/>
    </row>
    <row r="7" spans="1:7" ht="27.75" customHeight="1">
      <c r="A7" s="153">
        <v>50</v>
      </c>
      <c r="B7" s="152">
        <v>30446</v>
      </c>
      <c r="C7" s="152">
        <v>557224</v>
      </c>
      <c r="D7" s="152">
        <v>29962</v>
      </c>
      <c r="E7" s="434">
        <v>5.4</v>
      </c>
      <c r="F7" s="434"/>
      <c r="G7" s="151"/>
    </row>
    <row r="8" spans="1:7" ht="27.75" customHeight="1">
      <c r="A8" s="153">
        <v>55</v>
      </c>
      <c r="B8" s="152">
        <v>71976</v>
      </c>
      <c r="C8" s="152">
        <v>1213867</v>
      </c>
      <c r="D8" s="152">
        <v>30546</v>
      </c>
      <c r="E8" s="434">
        <v>2.5</v>
      </c>
      <c r="F8" s="434"/>
      <c r="G8" s="151"/>
    </row>
    <row r="9" spans="1:7" ht="27.75" customHeight="1">
      <c r="A9" s="153">
        <v>60</v>
      </c>
      <c r="B9" s="152">
        <v>81689</v>
      </c>
      <c r="C9" s="152">
        <v>1436463</v>
      </c>
      <c r="D9" s="152">
        <v>24429</v>
      </c>
      <c r="E9" s="434">
        <v>1.7</v>
      </c>
      <c r="F9" s="434"/>
      <c r="G9" s="151"/>
    </row>
    <row r="10" spans="1:7" ht="27.75" customHeight="1">
      <c r="A10" s="153" t="s">
        <v>65</v>
      </c>
      <c r="B10" s="152">
        <v>80242</v>
      </c>
      <c r="C10" s="152">
        <v>1415940</v>
      </c>
      <c r="D10" s="152">
        <v>25015</v>
      </c>
      <c r="E10" s="434">
        <v>1.8</v>
      </c>
      <c r="F10" s="434"/>
      <c r="G10" s="151"/>
    </row>
    <row r="11" spans="1:7" ht="27.75" customHeight="1">
      <c r="A11" s="153">
        <v>2</v>
      </c>
      <c r="B11" s="152">
        <v>75746</v>
      </c>
      <c r="C11" s="152">
        <v>1376847</v>
      </c>
      <c r="D11" s="152">
        <v>31994</v>
      </c>
      <c r="E11" s="434">
        <v>2.3</v>
      </c>
      <c r="F11" s="434"/>
      <c r="G11" s="151"/>
    </row>
    <row r="12" spans="1:7" ht="27.75" customHeight="1">
      <c r="A12" s="153">
        <v>3</v>
      </c>
      <c r="B12" s="152">
        <v>73617</v>
      </c>
      <c r="C12" s="152">
        <v>1385573</v>
      </c>
      <c r="D12" s="152">
        <v>41844</v>
      </c>
      <c r="E12" s="434">
        <v>3</v>
      </c>
      <c r="F12" s="434"/>
      <c r="G12" s="151"/>
    </row>
    <row r="13" spans="1:7" ht="27.75" customHeight="1">
      <c r="A13" s="153">
        <v>4</v>
      </c>
      <c r="B13" s="152">
        <v>75131</v>
      </c>
      <c r="C13" s="152">
        <v>1509273</v>
      </c>
      <c r="D13" s="152">
        <v>47995</v>
      </c>
      <c r="E13" s="434">
        <v>3.2</v>
      </c>
      <c r="F13" s="434"/>
      <c r="G13" s="151"/>
    </row>
    <row r="14" spans="1:7" ht="27.75" customHeight="1">
      <c r="A14" s="153">
        <v>5</v>
      </c>
      <c r="B14" s="152">
        <v>76986</v>
      </c>
      <c r="C14" s="152">
        <v>1553650</v>
      </c>
      <c r="D14" s="152">
        <v>52353</v>
      </c>
      <c r="E14" s="434">
        <v>3.4</v>
      </c>
      <c r="F14" s="434"/>
      <c r="G14" s="151"/>
    </row>
    <row r="15" spans="1:7" ht="27.75" customHeight="1">
      <c r="A15" s="153">
        <v>6</v>
      </c>
      <c r="B15" s="152">
        <v>76051</v>
      </c>
      <c r="C15" s="152">
        <v>1558666</v>
      </c>
      <c r="D15" s="152">
        <v>55969</v>
      </c>
      <c r="E15" s="434">
        <v>3.6</v>
      </c>
      <c r="F15" s="434"/>
      <c r="G15" s="151"/>
    </row>
    <row r="16" spans="1:7" ht="27.75" customHeight="1">
      <c r="A16" s="153">
        <v>7</v>
      </c>
      <c r="B16" s="152">
        <v>76041</v>
      </c>
      <c r="C16" s="152">
        <v>1536770</v>
      </c>
      <c r="D16" s="152">
        <v>78198</v>
      </c>
      <c r="E16" s="434">
        <v>5.1</v>
      </c>
      <c r="F16" s="434"/>
      <c r="G16" s="151"/>
    </row>
    <row r="17" spans="1:7" ht="27.75" customHeight="1">
      <c r="A17" s="153">
        <v>8</v>
      </c>
      <c r="B17" s="152">
        <v>76355</v>
      </c>
      <c r="C17" s="152">
        <v>1554080</v>
      </c>
      <c r="D17" s="152">
        <v>80661</v>
      </c>
      <c r="E17" s="434">
        <v>5.2</v>
      </c>
      <c r="F17" s="434"/>
      <c r="G17" s="151"/>
    </row>
    <row r="18" spans="1:7" ht="27.75" customHeight="1">
      <c r="A18" s="153">
        <v>9</v>
      </c>
      <c r="B18" s="152">
        <v>77503</v>
      </c>
      <c r="C18" s="152">
        <v>1585063</v>
      </c>
      <c r="D18" s="152">
        <v>84125</v>
      </c>
      <c r="E18" s="434">
        <v>5.3</v>
      </c>
      <c r="F18" s="434"/>
      <c r="G18" s="151"/>
    </row>
    <row r="19" spans="1:7" ht="27.75" customHeight="1">
      <c r="A19" s="153">
        <v>10</v>
      </c>
      <c r="B19" s="152">
        <v>78099</v>
      </c>
      <c r="C19" s="152">
        <v>1606353</v>
      </c>
      <c r="D19" s="152">
        <v>93438</v>
      </c>
      <c r="E19" s="434">
        <v>5.8</v>
      </c>
      <c r="F19" s="434"/>
      <c r="G19" s="151"/>
    </row>
    <row r="20" spans="1:7" ht="27.75" customHeight="1">
      <c r="A20" s="153">
        <v>11</v>
      </c>
      <c r="B20" s="152">
        <v>79421</v>
      </c>
      <c r="C20" s="152">
        <v>1608603</v>
      </c>
      <c r="D20" s="152">
        <v>94686</v>
      </c>
      <c r="E20" s="434">
        <v>5.9</v>
      </c>
      <c r="F20" s="434"/>
      <c r="G20" s="151"/>
    </row>
    <row r="21" spans="1:7" ht="27.75" customHeight="1">
      <c r="A21" s="153">
        <v>12</v>
      </c>
      <c r="B21" s="152">
        <v>80153</v>
      </c>
      <c r="C21" s="152">
        <v>1609154</v>
      </c>
      <c r="D21" s="152">
        <v>96656</v>
      </c>
      <c r="E21" s="434">
        <v>6</v>
      </c>
      <c r="F21" s="434"/>
      <c r="G21" s="151"/>
    </row>
    <row r="22" spans="1:7" ht="27.75" customHeight="1">
      <c r="A22" s="153">
        <v>13</v>
      </c>
      <c r="B22" s="152">
        <v>79628</v>
      </c>
      <c r="C22" s="152">
        <v>1596593</v>
      </c>
      <c r="D22" s="152">
        <v>92718</v>
      </c>
      <c r="E22" s="434">
        <v>5.8</v>
      </c>
      <c r="F22" s="434"/>
      <c r="G22" s="151"/>
    </row>
    <row r="23" spans="1:7" ht="27.75" customHeight="1">
      <c r="A23" s="153">
        <v>14</v>
      </c>
      <c r="B23" s="152">
        <v>80989</v>
      </c>
      <c r="C23" s="152">
        <v>1626958</v>
      </c>
      <c r="D23" s="152">
        <v>96795</v>
      </c>
      <c r="E23" s="434">
        <v>5.9</v>
      </c>
      <c r="F23" s="434"/>
      <c r="G23" s="151"/>
    </row>
    <row r="24" spans="1:7" ht="27.75" customHeight="1">
      <c r="A24" s="153">
        <v>15</v>
      </c>
      <c r="B24" s="152">
        <v>79055</v>
      </c>
      <c r="C24" s="152">
        <v>1637878</v>
      </c>
      <c r="D24" s="152">
        <v>97328</v>
      </c>
      <c r="E24" s="434">
        <v>5.9</v>
      </c>
      <c r="F24" s="434"/>
      <c r="G24" s="151"/>
    </row>
    <row r="25" spans="1:7" ht="27.75" customHeight="1">
      <c r="A25" s="153">
        <v>16</v>
      </c>
      <c r="B25" s="152">
        <v>81986</v>
      </c>
      <c r="C25" s="152">
        <v>1661201</v>
      </c>
      <c r="D25" s="152">
        <v>101039</v>
      </c>
      <c r="E25" s="434">
        <v>6.1</v>
      </c>
      <c r="F25" s="434"/>
      <c r="G25" s="151"/>
    </row>
    <row r="26" spans="1:7" ht="27.75" customHeight="1">
      <c r="A26" s="153">
        <v>17</v>
      </c>
      <c r="B26" s="152">
        <v>85938</v>
      </c>
      <c r="C26" s="152">
        <v>1739513</v>
      </c>
      <c r="D26" s="152">
        <v>107777</v>
      </c>
      <c r="E26" s="434">
        <v>6.2</v>
      </c>
      <c r="F26" s="434"/>
      <c r="G26" s="151"/>
    </row>
    <row r="27" spans="1:7" ht="27.75" customHeight="1">
      <c r="A27" s="153">
        <v>18</v>
      </c>
      <c r="B27" s="152">
        <v>88577</v>
      </c>
      <c r="C27" s="152">
        <v>1883529</v>
      </c>
      <c r="D27" s="152">
        <v>114142</v>
      </c>
      <c r="E27" s="434">
        <v>6.1</v>
      </c>
      <c r="F27" s="434"/>
      <c r="G27" s="151"/>
    </row>
    <row r="28" spans="1:7" ht="27.75" customHeight="1">
      <c r="A28" s="153">
        <v>19</v>
      </c>
      <c r="B28" s="152">
        <v>88556</v>
      </c>
      <c r="C28" s="152">
        <v>1955230</v>
      </c>
      <c r="D28" s="152">
        <v>123809</v>
      </c>
      <c r="E28" s="434">
        <v>6.3</v>
      </c>
      <c r="F28" s="434"/>
      <c r="G28" s="151"/>
    </row>
    <row r="29" spans="1:7" ht="27.75" customHeight="1">
      <c r="A29" s="153">
        <v>20</v>
      </c>
      <c r="B29" s="152">
        <v>91016</v>
      </c>
      <c r="C29" s="152">
        <v>2099488</v>
      </c>
      <c r="D29" s="152">
        <v>135540</v>
      </c>
      <c r="E29" s="434">
        <f aca="true" t="shared" si="0" ref="E29:E35">D29/C29*100</f>
        <v>6.455859714368456</v>
      </c>
      <c r="F29" s="434"/>
      <c r="G29" s="151"/>
    </row>
    <row r="30" spans="1:7" ht="27.75" customHeight="1">
      <c r="A30" s="153">
        <v>21</v>
      </c>
      <c r="B30" s="152">
        <v>86879</v>
      </c>
      <c r="C30" s="152">
        <v>1985552</v>
      </c>
      <c r="D30" s="152">
        <v>122841</v>
      </c>
      <c r="E30" s="434">
        <f t="shared" si="0"/>
        <v>6.1867430316607175</v>
      </c>
      <c r="F30" s="434"/>
      <c r="G30" s="151"/>
    </row>
    <row r="31" spans="1:7" s="138" customFormat="1" ht="27.75" customHeight="1">
      <c r="A31" s="150">
        <v>22</v>
      </c>
      <c r="B31" s="149">
        <v>92879</v>
      </c>
      <c r="C31" s="149">
        <v>2138360</v>
      </c>
      <c r="D31" s="149">
        <v>134272</v>
      </c>
      <c r="E31" s="443">
        <f t="shared" si="0"/>
        <v>6.2792046241044535</v>
      </c>
      <c r="F31" s="443"/>
      <c r="G31" s="146"/>
    </row>
    <row r="32" spans="1:7" s="138" customFormat="1" ht="27.75" customHeight="1">
      <c r="A32" s="150">
        <v>23</v>
      </c>
      <c r="B32" s="149">
        <v>90217</v>
      </c>
      <c r="C32" s="149">
        <v>2093544</v>
      </c>
      <c r="D32" s="149">
        <v>129499</v>
      </c>
      <c r="E32" s="443">
        <f t="shared" si="0"/>
        <v>6.185635458342409</v>
      </c>
      <c r="F32" s="443"/>
      <c r="G32" s="146"/>
    </row>
    <row r="33" spans="1:7" s="138" customFormat="1" ht="27.75" customHeight="1">
      <c r="A33" s="150">
        <v>24</v>
      </c>
      <c r="B33" s="149">
        <v>92394</v>
      </c>
      <c r="C33" s="149">
        <v>2101445</v>
      </c>
      <c r="D33" s="149">
        <v>131454</v>
      </c>
      <c r="E33" s="443">
        <f t="shared" si="0"/>
        <v>6.255409967903038</v>
      </c>
      <c r="F33" s="443"/>
      <c r="G33" s="146"/>
    </row>
    <row r="34" spans="1:7" s="138" customFormat="1" ht="27.75" customHeight="1">
      <c r="A34" s="148">
        <v>25</v>
      </c>
      <c r="B34" s="147">
        <v>101452</v>
      </c>
      <c r="C34" s="147">
        <v>2229617</v>
      </c>
      <c r="D34" s="147">
        <v>134434</v>
      </c>
      <c r="E34" s="445">
        <f t="shared" si="0"/>
        <v>6.029466047307676</v>
      </c>
      <c r="F34" s="445"/>
      <c r="G34" s="146"/>
    </row>
    <row r="35" spans="1:7" s="138" customFormat="1" ht="27.75" customHeight="1">
      <c r="A35" s="145">
        <v>26</v>
      </c>
      <c r="B35" s="144">
        <v>110489</v>
      </c>
      <c r="C35" s="144">
        <v>2347420</v>
      </c>
      <c r="D35" s="144">
        <v>135678</v>
      </c>
      <c r="E35" s="444">
        <f t="shared" si="0"/>
        <v>5.779877482512716</v>
      </c>
      <c r="F35" s="444"/>
      <c r="G35" s="143"/>
    </row>
    <row r="36" spans="1:7" s="138" customFormat="1" ht="27.75" customHeight="1">
      <c r="A36" s="142"/>
      <c r="B36" s="141"/>
      <c r="C36" s="141"/>
      <c r="D36" s="141"/>
      <c r="E36" s="140"/>
      <c r="F36" s="140"/>
      <c r="G36" s="139"/>
    </row>
    <row r="37" spans="1:7" ht="24.75" customHeight="1">
      <c r="A37" s="441" t="s">
        <v>81</v>
      </c>
      <c r="B37" s="441"/>
      <c r="C37" s="441"/>
      <c r="D37" s="441"/>
      <c r="E37" s="442"/>
      <c r="F37" s="442"/>
      <c r="G37" s="442"/>
    </row>
  </sheetData>
  <sheetProtection/>
  <mergeCells count="39">
    <mergeCell ref="A37:G37"/>
    <mergeCell ref="E33:F33"/>
    <mergeCell ref="E28:F28"/>
    <mergeCell ref="E29:F29"/>
    <mergeCell ref="E30:F30"/>
    <mergeCell ref="E31:F31"/>
    <mergeCell ref="E32:F32"/>
    <mergeCell ref="E35:F35"/>
    <mergeCell ref="E34:F34"/>
    <mergeCell ref="E13:F13"/>
    <mergeCell ref="E14:F14"/>
    <mergeCell ref="E27:F27"/>
    <mergeCell ref="E16:F16"/>
    <mergeCell ref="E17:F17"/>
    <mergeCell ref="E18:F18"/>
    <mergeCell ref="E19:F19"/>
    <mergeCell ref="E23:F23"/>
    <mergeCell ref="E24:F24"/>
    <mergeCell ref="E25:F25"/>
    <mergeCell ref="E26:F26"/>
    <mergeCell ref="E20:F20"/>
    <mergeCell ref="E21:F21"/>
    <mergeCell ref="E22:F22"/>
    <mergeCell ref="E15:F15"/>
    <mergeCell ref="E9:F9"/>
    <mergeCell ref="E10:F10"/>
    <mergeCell ref="E11:F11"/>
    <mergeCell ref="E12:F12"/>
    <mergeCell ref="A1:G1"/>
    <mergeCell ref="A2:A3"/>
    <mergeCell ref="B2:B3"/>
    <mergeCell ref="C2:C3"/>
    <mergeCell ref="D2:D3"/>
    <mergeCell ref="E2:E3"/>
    <mergeCell ref="E4:F4"/>
    <mergeCell ref="E5:F5"/>
    <mergeCell ref="E6:F6"/>
    <mergeCell ref="E7:F7"/>
    <mergeCell ref="E8:F8"/>
  </mergeCells>
  <printOptions/>
  <pageMargins left="0.7874015748031497" right="0.7874015748031497" top="0.708661417322834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view="pageBreakPreview" zoomScaleSheetLayoutView="100" zoomScalePageLayoutView="0" workbookViewId="0" topLeftCell="A53">
      <selection activeCell="A4" sqref="A4:F113"/>
    </sheetView>
  </sheetViews>
  <sheetFormatPr defaultColWidth="2.50390625" defaultRowHeight="12"/>
  <cols>
    <col min="1" max="1" width="4.125" style="161" customWidth="1"/>
    <col min="2" max="2" width="60.625" style="161" customWidth="1"/>
    <col min="3" max="3" width="11.875" style="163" customWidth="1"/>
    <col min="4" max="4" width="16.875" style="163" customWidth="1"/>
    <col min="5" max="5" width="11.875" style="163" customWidth="1"/>
    <col min="6" max="6" width="11.875" style="162" customWidth="1"/>
    <col min="7" max="7" width="2.50390625" style="161" customWidth="1"/>
    <col min="8" max="247" width="9.375" style="161" customWidth="1"/>
    <col min="248" max="248" width="4.125" style="161" customWidth="1"/>
    <col min="249" max="249" width="60.625" style="161" customWidth="1"/>
    <col min="250" max="250" width="11.875" style="161" customWidth="1"/>
    <col min="251" max="251" width="16.875" style="161" customWidth="1"/>
    <col min="252" max="253" width="11.875" style="161" customWidth="1"/>
    <col min="254" max="16384" width="2.50390625" style="161" customWidth="1"/>
  </cols>
  <sheetData>
    <row r="1" spans="1:7" ht="17.25">
      <c r="A1" s="455" t="s">
        <v>207</v>
      </c>
      <c r="B1" s="455"/>
      <c r="C1" s="455"/>
      <c r="D1" s="455"/>
      <c r="E1" s="455"/>
      <c r="F1" s="455"/>
      <c r="G1" s="223"/>
    </row>
    <row r="2" spans="1:7" ht="17.25">
      <c r="A2" s="224"/>
      <c r="B2" s="224"/>
      <c r="C2" s="224"/>
      <c r="D2" s="224"/>
      <c r="E2" s="224"/>
      <c r="F2" s="224"/>
      <c r="G2" s="223"/>
    </row>
    <row r="3" spans="1:6" ht="14.25" thickBot="1">
      <c r="A3" s="222"/>
      <c r="B3" s="221"/>
      <c r="C3" s="220"/>
      <c r="D3" s="219"/>
      <c r="E3" s="219"/>
      <c r="F3" s="218"/>
    </row>
    <row r="4" spans="1:6" s="179" customFormat="1" ht="27.75" customHeight="1" thickBot="1">
      <c r="A4" s="456" t="s">
        <v>206</v>
      </c>
      <c r="B4" s="457"/>
      <c r="C4" s="216" t="s">
        <v>205</v>
      </c>
      <c r="D4" s="217" t="s">
        <v>204</v>
      </c>
      <c r="E4" s="216" t="s">
        <v>203</v>
      </c>
      <c r="F4" s="215" t="s">
        <v>202</v>
      </c>
    </row>
    <row r="5" spans="1:6" ht="13.5">
      <c r="A5" s="214"/>
      <c r="B5" s="213" t="s">
        <v>201</v>
      </c>
      <c r="C5" s="212">
        <v>37084</v>
      </c>
      <c r="D5" s="212">
        <v>625373</v>
      </c>
      <c r="E5" s="212">
        <v>36270</v>
      </c>
      <c r="F5" s="211">
        <f aca="true" t="shared" si="0" ref="F5:F36">IF(D5="","",E5/D5*100)</f>
        <v>5.799738715934331</v>
      </c>
    </row>
    <row r="6" spans="1:6" ht="13.5">
      <c r="A6" s="209"/>
      <c r="B6" s="202" t="s">
        <v>200</v>
      </c>
      <c r="C6" s="208">
        <v>3511</v>
      </c>
      <c r="D6" s="207">
        <v>59057</v>
      </c>
      <c r="E6" s="210">
        <v>1101</v>
      </c>
      <c r="F6" s="188">
        <f t="shared" si="0"/>
        <v>1.8643005909545016</v>
      </c>
    </row>
    <row r="7" spans="1:6" ht="13.5">
      <c r="A7" s="209"/>
      <c r="B7" s="202" t="s">
        <v>199</v>
      </c>
      <c r="C7" s="208">
        <v>5</v>
      </c>
      <c r="D7" s="208">
        <v>46</v>
      </c>
      <c r="E7" s="207">
        <v>0</v>
      </c>
      <c r="F7" s="188">
        <f t="shared" si="0"/>
        <v>0</v>
      </c>
    </row>
    <row r="8" spans="1:6" ht="13.5">
      <c r="A8" s="209"/>
      <c r="B8" s="202" t="s">
        <v>198</v>
      </c>
      <c r="C8" s="208">
        <v>14691</v>
      </c>
      <c r="D8" s="207">
        <v>304419</v>
      </c>
      <c r="E8" s="207">
        <v>22261</v>
      </c>
      <c r="F8" s="188">
        <f t="shared" si="0"/>
        <v>7.312618463367924</v>
      </c>
    </row>
    <row r="9" spans="1:6" ht="13.5">
      <c r="A9" s="209"/>
      <c r="B9" s="202" t="s">
        <v>197</v>
      </c>
      <c r="C9" s="208">
        <v>756</v>
      </c>
      <c r="D9" s="207">
        <v>11931</v>
      </c>
      <c r="E9" s="207">
        <v>1174</v>
      </c>
      <c r="F9" s="188">
        <f t="shared" si="0"/>
        <v>9.839912832118012</v>
      </c>
    </row>
    <row r="10" spans="1:6" ht="13.5" customHeight="1">
      <c r="A10" s="453" t="s">
        <v>196</v>
      </c>
      <c r="B10" s="202" t="s">
        <v>195</v>
      </c>
      <c r="C10" s="208">
        <v>27</v>
      </c>
      <c r="D10" s="207">
        <v>366</v>
      </c>
      <c r="E10" s="207">
        <v>2</v>
      </c>
      <c r="F10" s="188">
        <f t="shared" si="0"/>
        <v>0.546448087431694</v>
      </c>
    </row>
    <row r="11" spans="1:6" ht="13.5">
      <c r="A11" s="453"/>
      <c r="B11" s="176" t="s">
        <v>194</v>
      </c>
      <c r="C11" s="208">
        <v>290</v>
      </c>
      <c r="D11" s="207">
        <v>2063</v>
      </c>
      <c r="E11" s="207">
        <v>115</v>
      </c>
      <c r="F11" s="188">
        <f t="shared" si="0"/>
        <v>5.574406204556471</v>
      </c>
    </row>
    <row r="12" spans="1:6" ht="13.5">
      <c r="A12" s="453"/>
      <c r="B12" s="203" t="s">
        <v>121</v>
      </c>
      <c r="C12" s="206">
        <f>SUM(C10:C11)</f>
        <v>317</v>
      </c>
      <c r="D12" s="206">
        <f>SUM(D10:D11)</f>
        <v>2429</v>
      </c>
      <c r="E12" s="206">
        <f>SUM(E10:E11)</f>
        <v>117</v>
      </c>
      <c r="F12" s="192">
        <f t="shared" si="0"/>
        <v>4.816797035817209</v>
      </c>
    </row>
    <row r="13" spans="1:6" ht="13.5" customHeight="1">
      <c r="A13" s="453" t="s">
        <v>193</v>
      </c>
      <c r="B13" s="202" t="s">
        <v>192</v>
      </c>
      <c r="C13" s="205">
        <v>20</v>
      </c>
      <c r="D13" s="201">
        <v>70</v>
      </c>
      <c r="E13" s="201">
        <v>0</v>
      </c>
      <c r="F13" s="195">
        <f t="shared" si="0"/>
        <v>0</v>
      </c>
    </row>
    <row r="14" spans="1:6" ht="13.5">
      <c r="A14" s="453"/>
      <c r="B14" s="176" t="s">
        <v>191</v>
      </c>
      <c r="C14" s="204">
        <v>14</v>
      </c>
      <c r="D14" s="201">
        <v>47</v>
      </c>
      <c r="E14" s="201">
        <v>0</v>
      </c>
      <c r="F14" s="195">
        <f t="shared" si="0"/>
        <v>0</v>
      </c>
    </row>
    <row r="15" spans="1:6" ht="13.5">
      <c r="A15" s="453"/>
      <c r="B15" s="176" t="s">
        <v>190</v>
      </c>
      <c r="C15" s="201">
        <v>6</v>
      </c>
      <c r="D15" s="201">
        <v>12</v>
      </c>
      <c r="E15" s="201">
        <v>0</v>
      </c>
      <c r="F15" s="195">
        <f t="shared" si="0"/>
        <v>0</v>
      </c>
    </row>
    <row r="16" spans="1:6" ht="13.5">
      <c r="A16" s="453"/>
      <c r="B16" s="176" t="s">
        <v>189</v>
      </c>
      <c r="C16" s="201">
        <v>17</v>
      </c>
      <c r="D16" s="201">
        <v>34</v>
      </c>
      <c r="E16" s="201">
        <v>0</v>
      </c>
      <c r="F16" s="195">
        <f t="shared" si="0"/>
        <v>0</v>
      </c>
    </row>
    <row r="17" spans="1:6" ht="13.5">
      <c r="A17" s="453"/>
      <c r="B17" s="176" t="s">
        <v>188</v>
      </c>
      <c r="C17" s="201">
        <v>11</v>
      </c>
      <c r="D17" s="201">
        <v>29</v>
      </c>
      <c r="E17" s="201">
        <v>0</v>
      </c>
      <c r="F17" s="195">
        <f t="shared" si="0"/>
        <v>0</v>
      </c>
    </row>
    <row r="18" spans="1:6" ht="13.5">
      <c r="A18" s="453"/>
      <c r="B18" s="203" t="s">
        <v>121</v>
      </c>
      <c r="C18" s="193">
        <f>SUM(C13:C17)</f>
        <v>68</v>
      </c>
      <c r="D18" s="193">
        <f>SUM(D13:D17)</f>
        <v>192</v>
      </c>
      <c r="E18" s="193">
        <f>SUM(E13:E17)</f>
        <v>0</v>
      </c>
      <c r="F18" s="192">
        <f t="shared" si="0"/>
        <v>0</v>
      </c>
    </row>
    <row r="19" spans="1:6" ht="13.5" customHeight="1">
      <c r="A19" s="454" t="s">
        <v>147</v>
      </c>
      <c r="B19" s="202" t="s">
        <v>187</v>
      </c>
      <c r="C19" s="201">
        <v>47</v>
      </c>
      <c r="D19" s="201">
        <v>309</v>
      </c>
      <c r="E19" s="201">
        <v>6</v>
      </c>
      <c r="F19" s="195">
        <f t="shared" si="0"/>
        <v>1.9417475728155338</v>
      </c>
    </row>
    <row r="20" spans="1:6" ht="13.5">
      <c r="A20" s="459"/>
      <c r="B20" s="176" t="s">
        <v>186</v>
      </c>
      <c r="C20" s="201">
        <v>58</v>
      </c>
      <c r="D20" s="201">
        <v>583</v>
      </c>
      <c r="E20" s="201">
        <v>5</v>
      </c>
      <c r="F20" s="195">
        <f t="shared" si="0"/>
        <v>0.8576329331046313</v>
      </c>
    </row>
    <row r="21" spans="1:6" ht="13.5">
      <c r="A21" s="459"/>
      <c r="B21" s="176" t="s">
        <v>185</v>
      </c>
      <c r="C21" s="201">
        <v>233</v>
      </c>
      <c r="D21" s="201">
        <v>2423</v>
      </c>
      <c r="E21" s="201">
        <v>16</v>
      </c>
      <c r="F21" s="195">
        <f t="shared" si="0"/>
        <v>0.6603384234420141</v>
      </c>
    </row>
    <row r="22" spans="1:6" ht="13.5">
      <c r="A22" s="459"/>
      <c r="B22" s="176" t="s">
        <v>184</v>
      </c>
      <c r="C22" s="201">
        <v>97</v>
      </c>
      <c r="D22" s="201">
        <v>586</v>
      </c>
      <c r="E22" s="201">
        <v>18</v>
      </c>
      <c r="F22" s="195">
        <f t="shared" si="0"/>
        <v>3.0716723549488054</v>
      </c>
    </row>
    <row r="23" spans="1:6" ht="13.5">
      <c r="A23" s="459"/>
      <c r="B23" s="176" t="s">
        <v>183</v>
      </c>
      <c r="C23" s="201">
        <v>33</v>
      </c>
      <c r="D23" s="201">
        <v>281</v>
      </c>
      <c r="E23" s="201">
        <v>8</v>
      </c>
      <c r="F23" s="195">
        <f t="shared" si="0"/>
        <v>2.8469750889679712</v>
      </c>
    </row>
    <row r="24" spans="1:6" ht="13.5">
      <c r="A24" s="459"/>
      <c r="B24" s="176" t="s">
        <v>182</v>
      </c>
      <c r="C24" s="201">
        <v>127</v>
      </c>
      <c r="D24" s="201">
        <v>631</v>
      </c>
      <c r="E24" s="201">
        <v>15</v>
      </c>
      <c r="F24" s="195">
        <f t="shared" si="0"/>
        <v>2.3771790808240887</v>
      </c>
    </row>
    <row r="25" spans="1:6" ht="13.5">
      <c r="A25" s="459"/>
      <c r="B25" s="176" t="s">
        <v>181</v>
      </c>
      <c r="C25" s="201">
        <v>19</v>
      </c>
      <c r="D25" s="201">
        <v>241</v>
      </c>
      <c r="E25" s="201">
        <v>0</v>
      </c>
      <c r="F25" s="195">
        <f t="shared" si="0"/>
        <v>0</v>
      </c>
    </row>
    <row r="26" spans="1:6" ht="13.5">
      <c r="A26" s="459"/>
      <c r="B26" s="176" t="s">
        <v>180</v>
      </c>
      <c r="C26" s="201">
        <v>560</v>
      </c>
      <c r="D26" s="201">
        <v>7609</v>
      </c>
      <c r="E26" s="201">
        <v>49</v>
      </c>
      <c r="F26" s="195">
        <f t="shared" si="0"/>
        <v>0.6439742410303588</v>
      </c>
    </row>
    <row r="27" spans="1:6" ht="13.5">
      <c r="A27" s="459"/>
      <c r="B27" s="176" t="s">
        <v>179</v>
      </c>
      <c r="C27" s="201">
        <v>349</v>
      </c>
      <c r="D27" s="201">
        <v>6381</v>
      </c>
      <c r="E27" s="201">
        <v>60</v>
      </c>
      <c r="F27" s="195">
        <f t="shared" si="0"/>
        <v>0.9402914903620121</v>
      </c>
    </row>
    <row r="28" spans="1:6" ht="13.5">
      <c r="A28" s="459"/>
      <c r="B28" s="176" t="s">
        <v>178</v>
      </c>
      <c r="C28" s="201">
        <v>56</v>
      </c>
      <c r="D28" s="201">
        <v>155</v>
      </c>
      <c r="E28" s="201">
        <v>2</v>
      </c>
      <c r="F28" s="195">
        <f t="shared" si="0"/>
        <v>1.2903225806451613</v>
      </c>
    </row>
    <row r="29" spans="1:6" ht="13.5">
      <c r="A29" s="459"/>
      <c r="B29" s="200" t="s">
        <v>177</v>
      </c>
      <c r="C29" s="196">
        <v>57</v>
      </c>
      <c r="D29" s="196">
        <v>395</v>
      </c>
      <c r="E29" s="196">
        <v>4</v>
      </c>
      <c r="F29" s="195">
        <f t="shared" si="0"/>
        <v>1.0126582278481013</v>
      </c>
    </row>
    <row r="30" spans="1:6" ht="13.5">
      <c r="A30" s="459"/>
      <c r="B30" s="200" t="s">
        <v>176</v>
      </c>
      <c r="C30" s="196">
        <v>183</v>
      </c>
      <c r="D30" s="196">
        <v>2892</v>
      </c>
      <c r="E30" s="196">
        <v>46</v>
      </c>
      <c r="F30" s="195">
        <f t="shared" si="0"/>
        <v>1.590594744121715</v>
      </c>
    </row>
    <row r="31" spans="1:6" ht="13.5">
      <c r="A31" s="459"/>
      <c r="B31" s="200" t="s">
        <v>175</v>
      </c>
      <c r="C31" s="196">
        <v>1072</v>
      </c>
      <c r="D31" s="196">
        <v>17954</v>
      </c>
      <c r="E31" s="196">
        <v>175</v>
      </c>
      <c r="F31" s="195">
        <f t="shared" si="0"/>
        <v>0.9747131558427092</v>
      </c>
    </row>
    <row r="32" spans="1:6" ht="13.5">
      <c r="A32" s="459"/>
      <c r="B32" s="200" t="s">
        <v>174</v>
      </c>
      <c r="C32" s="196">
        <v>42</v>
      </c>
      <c r="D32" s="196">
        <v>212</v>
      </c>
      <c r="E32" s="196">
        <v>16</v>
      </c>
      <c r="F32" s="195">
        <f t="shared" si="0"/>
        <v>7.547169811320755</v>
      </c>
    </row>
    <row r="33" spans="1:6" ht="13.5">
      <c r="A33" s="459"/>
      <c r="B33" s="200" t="s">
        <v>173</v>
      </c>
      <c r="C33" s="196">
        <v>13</v>
      </c>
      <c r="D33" s="196">
        <v>64</v>
      </c>
      <c r="E33" s="196">
        <v>1</v>
      </c>
      <c r="F33" s="195">
        <f t="shared" si="0"/>
        <v>1.5625</v>
      </c>
    </row>
    <row r="34" spans="1:6" ht="13.5">
      <c r="A34" s="459"/>
      <c r="B34" s="200" t="s">
        <v>172</v>
      </c>
      <c r="C34" s="196">
        <v>426</v>
      </c>
      <c r="D34" s="196">
        <v>3230</v>
      </c>
      <c r="E34" s="196">
        <v>51</v>
      </c>
      <c r="F34" s="195">
        <f t="shared" si="0"/>
        <v>1.5789473684210527</v>
      </c>
    </row>
    <row r="35" spans="1:6" ht="13.5">
      <c r="A35" s="459"/>
      <c r="B35" s="200" t="s">
        <v>171</v>
      </c>
      <c r="C35" s="196">
        <v>2445</v>
      </c>
      <c r="D35" s="196">
        <v>25337</v>
      </c>
      <c r="E35" s="196">
        <v>263</v>
      </c>
      <c r="F35" s="195">
        <f t="shared" si="0"/>
        <v>1.0380076567865177</v>
      </c>
    </row>
    <row r="36" spans="1:6" ht="13.5">
      <c r="A36" s="459"/>
      <c r="B36" s="200" t="s">
        <v>170</v>
      </c>
      <c r="C36" s="196">
        <v>66</v>
      </c>
      <c r="D36" s="196">
        <v>229</v>
      </c>
      <c r="E36" s="196">
        <v>5</v>
      </c>
      <c r="F36" s="195">
        <f t="shared" si="0"/>
        <v>2.1834061135371177</v>
      </c>
    </row>
    <row r="37" spans="1:6" ht="13.5">
      <c r="A37" s="459"/>
      <c r="B37" s="200" t="s">
        <v>169</v>
      </c>
      <c r="C37" s="196">
        <v>276</v>
      </c>
      <c r="D37" s="196">
        <v>3764</v>
      </c>
      <c r="E37" s="196">
        <v>97</v>
      </c>
      <c r="F37" s="195">
        <f aca="true" t="shared" si="1" ref="F37:F68">IF(D37="","",E37/D37*100)</f>
        <v>2.5770456960680126</v>
      </c>
    </row>
    <row r="38" spans="1:6" ht="13.5">
      <c r="A38" s="459"/>
      <c r="B38" s="200" t="s">
        <v>168</v>
      </c>
      <c r="C38" s="196">
        <v>538</v>
      </c>
      <c r="D38" s="196">
        <v>14249</v>
      </c>
      <c r="E38" s="196">
        <v>56</v>
      </c>
      <c r="F38" s="195">
        <f t="shared" si="1"/>
        <v>0.3930100357919854</v>
      </c>
    </row>
    <row r="39" spans="1:6" ht="13.5">
      <c r="A39" s="459"/>
      <c r="B39" s="200" t="s">
        <v>167</v>
      </c>
      <c r="C39" s="196">
        <v>791</v>
      </c>
      <c r="D39" s="196">
        <v>8161</v>
      </c>
      <c r="E39" s="196">
        <v>108</v>
      </c>
      <c r="F39" s="195">
        <f t="shared" si="1"/>
        <v>1.3233672344075482</v>
      </c>
    </row>
    <row r="40" spans="1:6" ht="13.5">
      <c r="A40" s="459"/>
      <c r="B40" s="200" t="s">
        <v>166</v>
      </c>
      <c r="C40" s="196">
        <v>244</v>
      </c>
      <c r="D40" s="196">
        <v>3260</v>
      </c>
      <c r="E40" s="196">
        <v>20</v>
      </c>
      <c r="F40" s="195">
        <f t="shared" si="1"/>
        <v>0.6134969325153374</v>
      </c>
    </row>
    <row r="41" spans="1:6" ht="13.5">
      <c r="A41" s="459"/>
      <c r="B41" s="200" t="s">
        <v>165</v>
      </c>
      <c r="C41" s="196">
        <v>711</v>
      </c>
      <c r="D41" s="196">
        <v>7031</v>
      </c>
      <c r="E41" s="196">
        <v>88</v>
      </c>
      <c r="F41" s="195">
        <f t="shared" si="1"/>
        <v>1.2516000568909118</v>
      </c>
    </row>
    <row r="42" spans="1:6" ht="13.5">
      <c r="A42" s="459"/>
      <c r="B42" s="200" t="s">
        <v>164</v>
      </c>
      <c r="C42" s="196">
        <v>167</v>
      </c>
      <c r="D42" s="196">
        <v>1680</v>
      </c>
      <c r="E42" s="196">
        <v>61</v>
      </c>
      <c r="F42" s="195">
        <f t="shared" si="1"/>
        <v>3.6309523809523814</v>
      </c>
    </row>
    <row r="43" spans="1:6" ht="13.5">
      <c r="A43" s="459"/>
      <c r="B43" s="200" t="s">
        <v>163</v>
      </c>
      <c r="C43" s="196">
        <v>160</v>
      </c>
      <c r="D43" s="196">
        <v>1134</v>
      </c>
      <c r="E43" s="196">
        <v>8</v>
      </c>
      <c r="F43" s="195">
        <f t="shared" si="1"/>
        <v>0.7054673721340388</v>
      </c>
    </row>
    <row r="44" spans="1:6" ht="13.5">
      <c r="A44" s="459"/>
      <c r="B44" s="200" t="s">
        <v>162</v>
      </c>
      <c r="C44" s="196">
        <v>491</v>
      </c>
      <c r="D44" s="196">
        <v>3860</v>
      </c>
      <c r="E44" s="196">
        <v>26</v>
      </c>
      <c r="F44" s="195">
        <f t="shared" si="1"/>
        <v>0.6735751295336788</v>
      </c>
    </row>
    <row r="45" spans="1:6" ht="13.5">
      <c r="A45" s="459"/>
      <c r="B45" s="200" t="s">
        <v>161</v>
      </c>
      <c r="C45" s="196">
        <v>622</v>
      </c>
      <c r="D45" s="196">
        <v>4360</v>
      </c>
      <c r="E45" s="196">
        <v>99</v>
      </c>
      <c r="F45" s="195">
        <f t="shared" si="1"/>
        <v>2.2706422018348627</v>
      </c>
    </row>
    <row r="46" spans="1:6" ht="13.5">
      <c r="A46" s="459"/>
      <c r="B46" s="200" t="s">
        <v>160</v>
      </c>
      <c r="C46" s="196">
        <v>481</v>
      </c>
      <c r="D46" s="196">
        <v>7484</v>
      </c>
      <c r="E46" s="196">
        <v>71</v>
      </c>
      <c r="F46" s="195">
        <f t="shared" si="1"/>
        <v>0.9486905398182789</v>
      </c>
    </row>
    <row r="47" spans="1:6" ht="13.5">
      <c r="A47" s="459"/>
      <c r="B47" s="200" t="s">
        <v>159</v>
      </c>
      <c r="C47" s="196">
        <v>114</v>
      </c>
      <c r="D47" s="196">
        <v>1985</v>
      </c>
      <c r="E47" s="196">
        <v>16</v>
      </c>
      <c r="F47" s="195">
        <f t="shared" si="1"/>
        <v>0.8060453400503778</v>
      </c>
    </row>
    <row r="48" spans="1:6" ht="13.5">
      <c r="A48" s="459"/>
      <c r="B48" s="200" t="s">
        <v>158</v>
      </c>
      <c r="C48" s="196">
        <v>12</v>
      </c>
      <c r="D48" s="196">
        <v>32</v>
      </c>
      <c r="E48" s="196">
        <v>0</v>
      </c>
      <c r="F48" s="195">
        <f t="shared" si="1"/>
        <v>0</v>
      </c>
    </row>
    <row r="49" spans="1:6" ht="13.5">
      <c r="A49" s="459"/>
      <c r="B49" s="200" t="s">
        <v>157</v>
      </c>
      <c r="C49" s="196">
        <v>17</v>
      </c>
      <c r="D49" s="196">
        <v>45</v>
      </c>
      <c r="E49" s="196">
        <v>2</v>
      </c>
      <c r="F49" s="195">
        <f t="shared" si="1"/>
        <v>4.444444444444445</v>
      </c>
    </row>
    <row r="50" spans="1:6" ht="13.5">
      <c r="A50" s="459"/>
      <c r="B50" s="200" t="s">
        <v>156</v>
      </c>
      <c r="C50" s="196">
        <v>24</v>
      </c>
      <c r="D50" s="196">
        <v>227</v>
      </c>
      <c r="E50" s="196">
        <v>1</v>
      </c>
      <c r="F50" s="195">
        <f t="shared" si="1"/>
        <v>0.4405286343612335</v>
      </c>
    </row>
    <row r="51" spans="1:6" ht="13.5">
      <c r="A51" s="459"/>
      <c r="B51" s="200" t="s">
        <v>155</v>
      </c>
      <c r="C51" s="196">
        <v>2065</v>
      </c>
      <c r="D51" s="196">
        <v>38882</v>
      </c>
      <c r="E51" s="196">
        <v>267</v>
      </c>
      <c r="F51" s="195">
        <f t="shared" si="1"/>
        <v>0.6866930713440667</v>
      </c>
    </row>
    <row r="52" spans="1:6" ht="13.5">
      <c r="A52" s="459"/>
      <c r="B52" s="200" t="s">
        <v>154</v>
      </c>
      <c r="C52" s="196">
        <v>21</v>
      </c>
      <c r="D52" s="196">
        <v>56</v>
      </c>
      <c r="E52" s="196">
        <v>0</v>
      </c>
      <c r="F52" s="195">
        <f t="shared" si="1"/>
        <v>0</v>
      </c>
    </row>
    <row r="53" spans="1:8" ht="13.5" customHeight="1">
      <c r="A53" s="459"/>
      <c r="B53" s="200" t="s">
        <v>153</v>
      </c>
      <c r="C53" s="196">
        <v>1211</v>
      </c>
      <c r="D53" s="196">
        <v>20027</v>
      </c>
      <c r="E53" s="196">
        <v>286</v>
      </c>
      <c r="F53" s="195">
        <f t="shared" si="1"/>
        <v>1.4280721026614072</v>
      </c>
      <c r="H53" s="191"/>
    </row>
    <row r="54" spans="1:8" ht="13.5" customHeight="1">
      <c r="A54" s="459"/>
      <c r="B54" s="200" t="s">
        <v>152</v>
      </c>
      <c r="C54" s="196">
        <v>27</v>
      </c>
      <c r="D54" s="196">
        <v>277</v>
      </c>
      <c r="E54" s="196">
        <v>5</v>
      </c>
      <c r="F54" s="195">
        <f t="shared" si="1"/>
        <v>1.8050541516245486</v>
      </c>
      <c r="H54" s="191"/>
    </row>
    <row r="55" spans="1:8" ht="13.5">
      <c r="A55" s="459"/>
      <c r="B55" s="200" t="s">
        <v>151</v>
      </c>
      <c r="C55" s="196">
        <v>44</v>
      </c>
      <c r="D55" s="196">
        <v>140</v>
      </c>
      <c r="E55" s="196">
        <v>7</v>
      </c>
      <c r="F55" s="195">
        <f t="shared" si="1"/>
        <v>5</v>
      </c>
      <c r="H55" s="191"/>
    </row>
    <row r="56" spans="1:11" ht="13.5">
      <c r="A56" s="459"/>
      <c r="B56" s="200" t="s">
        <v>150</v>
      </c>
      <c r="C56" s="196">
        <v>1989</v>
      </c>
      <c r="D56" s="196">
        <v>31387</v>
      </c>
      <c r="E56" s="196">
        <v>265</v>
      </c>
      <c r="F56" s="195">
        <f t="shared" si="1"/>
        <v>0.8442985949596967</v>
      </c>
      <c r="H56" s="191"/>
      <c r="I56" s="191"/>
      <c r="J56" s="191"/>
      <c r="K56" s="191"/>
    </row>
    <row r="57" spans="1:11" ht="13.5">
      <c r="A57" s="459"/>
      <c r="B57" s="200" t="s">
        <v>149</v>
      </c>
      <c r="C57" s="196">
        <v>209</v>
      </c>
      <c r="D57" s="196">
        <v>1479</v>
      </c>
      <c r="E57" s="196">
        <v>12</v>
      </c>
      <c r="F57" s="195">
        <f t="shared" si="1"/>
        <v>0.8113590263691683</v>
      </c>
      <c r="I57" s="191"/>
      <c r="J57" s="191"/>
      <c r="K57" s="191"/>
    </row>
    <row r="58" spans="1:11" ht="13.5">
      <c r="A58" s="459"/>
      <c r="B58" s="200" t="s">
        <v>148</v>
      </c>
      <c r="C58" s="196">
        <v>538</v>
      </c>
      <c r="D58" s="196">
        <v>10119</v>
      </c>
      <c r="E58" s="196">
        <v>32</v>
      </c>
      <c r="F58" s="195">
        <f t="shared" si="1"/>
        <v>0.3162367822907402</v>
      </c>
      <c r="I58" s="191"/>
      <c r="J58" s="191"/>
      <c r="K58" s="191"/>
    </row>
    <row r="59" spans="1:11" ht="13.5">
      <c r="A59" s="459" t="s">
        <v>147</v>
      </c>
      <c r="B59" s="200" t="s">
        <v>146</v>
      </c>
      <c r="C59" s="196">
        <v>199</v>
      </c>
      <c r="D59" s="196">
        <v>1589</v>
      </c>
      <c r="E59" s="196">
        <v>31</v>
      </c>
      <c r="F59" s="195">
        <f t="shared" si="1"/>
        <v>1.9509125235997484</v>
      </c>
      <c r="I59" s="191"/>
      <c r="J59" s="191"/>
      <c r="K59" s="191"/>
    </row>
    <row r="60" spans="1:11" s="191" customFormat="1" ht="13.5">
      <c r="A60" s="459"/>
      <c r="B60" s="200" t="s">
        <v>145</v>
      </c>
      <c r="C60" s="196">
        <v>1244</v>
      </c>
      <c r="D60" s="196">
        <v>30836</v>
      </c>
      <c r="E60" s="196">
        <v>203</v>
      </c>
      <c r="F60" s="195">
        <f t="shared" si="1"/>
        <v>0.6583214424698405</v>
      </c>
      <c r="H60" s="161"/>
      <c r="I60" s="161"/>
      <c r="J60" s="161"/>
      <c r="K60" s="161"/>
    </row>
    <row r="61" spans="1:11" s="191" customFormat="1" ht="13.5">
      <c r="A61" s="459"/>
      <c r="B61" s="200" t="s">
        <v>144</v>
      </c>
      <c r="C61" s="196">
        <v>595</v>
      </c>
      <c r="D61" s="196">
        <v>9279</v>
      </c>
      <c r="E61" s="196">
        <v>114</v>
      </c>
      <c r="F61" s="195">
        <f t="shared" si="1"/>
        <v>1.2285806660200453</v>
      </c>
      <c r="H61" s="161"/>
      <c r="I61" s="161"/>
      <c r="J61" s="161"/>
      <c r="K61" s="161"/>
    </row>
    <row r="62" spans="1:11" s="191" customFormat="1" ht="13.5">
      <c r="A62" s="459"/>
      <c r="B62" s="197" t="s">
        <v>143</v>
      </c>
      <c r="C62" s="196">
        <v>130</v>
      </c>
      <c r="D62" s="196">
        <v>1992</v>
      </c>
      <c r="E62" s="196">
        <v>13</v>
      </c>
      <c r="F62" s="195">
        <f t="shared" si="1"/>
        <v>0.6526104417670683</v>
      </c>
      <c r="H62" s="161"/>
      <c r="I62" s="161"/>
      <c r="J62" s="161"/>
      <c r="K62" s="161"/>
    </row>
    <row r="63" spans="1:11" s="191" customFormat="1" ht="13.5">
      <c r="A63" s="459"/>
      <c r="B63" s="197" t="s">
        <v>142</v>
      </c>
      <c r="C63" s="196">
        <v>23</v>
      </c>
      <c r="D63" s="196">
        <v>116</v>
      </c>
      <c r="E63" s="196">
        <v>3</v>
      </c>
      <c r="F63" s="195">
        <f t="shared" si="1"/>
        <v>2.586206896551724</v>
      </c>
      <c r="I63" s="161"/>
      <c r="J63" s="161"/>
      <c r="K63" s="161"/>
    </row>
    <row r="64" spans="1:6" ht="13.5">
      <c r="A64" s="459"/>
      <c r="B64" s="197" t="s">
        <v>141</v>
      </c>
      <c r="C64" s="196">
        <v>546</v>
      </c>
      <c r="D64" s="196">
        <v>8416</v>
      </c>
      <c r="E64" s="196">
        <v>166</v>
      </c>
      <c r="F64" s="195">
        <f t="shared" si="1"/>
        <v>1.9724334600760456</v>
      </c>
    </row>
    <row r="65" spans="1:6" ht="13.5">
      <c r="A65" s="459"/>
      <c r="B65" s="197" t="s">
        <v>140</v>
      </c>
      <c r="C65" s="198">
        <v>8436</v>
      </c>
      <c r="D65" s="198">
        <v>84562</v>
      </c>
      <c r="E65" s="198">
        <v>747</v>
      </c>
      <c r="F65" s="195">
        <f t="shared" si="1"/>
        <v>0.8833755114590478</v>
      </c>
    </row>
    <row r="66" spans="1:11" ht="13.5" customHeight="1">
      <c r="A66" s="459"/>
      <c r="B66" s="197" t="s">
        <v>139</v>
      </c>
      <c r="C66" s="199">
        <v>2075</v>
      </c>
      <c r="D66" s="198">
        <v>46551</v>
      </c>
      <c r="E66" s="198">
        <v>267</v>
      </c>
      <c r="F66" s="195">
        <f t="shared" si="1"/>
        <v>0.5735644776696527</v>
      </c>
      <c r="I66" s="191"/>
      <c r="J66" s="191"/>
      <c r="K66" s="191"/>
    </row>
    <row r="67" spans="1:6" ht="13.5" customHeight="1">
      <c r="A67" s="459"/>
      <c r="B67" s="197" t="s">
        <v>138</v>
      </c>
      <c r="C67" s="196">
        <v>38</v>
      </c>
      <c r="D67" s="196">
        <v>459</v>
      </c>
      <c r="E67" s="196">
        <v>20</v>
      </c>
      <c r="F67" s="195">
        <f t="shared" si="1"/>
        <v>4.357298474945534</v>
      </c>
    </row>
    <row r="68" spans="1:6" ht="13.5" customHeight="1">
      <c r="A68" s="459"/>
      <c r="B68" s="197" t="s">
        <v>137</v>
      </c>
      <c r="C68" s="196">
        <v>514</v>
      </c>
      <c r="D68" s="196">
        <v>6455</v>
      </c>
      <c r="E68" s="196">
        <v>220</v>
      </c>
      <c r="F68" s="195">
        <f t="shared" si="1"/>
        <v>3.4082106893880715</v>
      </c>
    </row>
    <row r="69" spans="1:6" ht="13.5" customHeight="1">
      <c r="A69" s="459"/>
      <c r="B69" s="197" t="s">
        <v>136</v>
      </c>
      <c r="C69" s="196">
        <v>113</v>
      </c>
      <c r="D69" s="196">
        <v>760</v>
      </c>
      <c r="E69" s="196">
        <v>19</v>
      </c>
      <c r="F69" s="195">
        <f aca="true" t="shared" si="2" ref="F69:F97">IF(D69="","",E69/D69*100)</f>
        <v>2.5</v>
      </c>
    </row>
    <row r="70" spans="1:6" ht="13.5" customHeight="1">
      <c r="A70" s="459"/>
      <c r="B70" s="197" t="s">
        <v>135</v>
      </c>
      <c r="C70" s="196">
        <v>182</v>
      </c>
      <c r="D70" s="196">
        <v>1604</v>
      </c>
      <c r="E70" s="196">
        <v>74</v>
      </c>
      <c r="F70" s="195">
        <f t="shared" si="2"/>
        <v>4.613466334164588</v>
      </c>
    </row>
    <row r="71" spans="1:6" ht="13.5" customHeight="1">
      <c r="A71" s="459"/>
      <c r="B71" s="197" t="s">
        <v>134</v>
      </c>
      <c r="C71" s="196">
        <v>109</v>
      </c>
      <c r="D71" s="196">
        <v>1014</v>
      </c>
      <c r="E71" s="196">
        <v>26</v>
      </c>
      <c r="F71" s="195">
        <f t="shared" si="2"/>
        <v>2.564102564102564</v>
      </c>
    </row>
    <row r="72" spans="1:6" ht="13.5" customHeight="1">
      <c r="A72" s="459"/>
      <c r="B72" s="197" t="s">
        <v>133</v>
      </c>
      <c r="C72" s="196">
        <v>582</v>
      </c>
      <c r="D72" s="196">
        <v>6540</v>
      </c>
      <c r="E72" s="196">
        <v>315</v>
      </c>
      <c r="F72" s="195">
        <f t="shared" si="2"/>
        <v>4.81651376146789</v>
      </c>
    </row>
    <row r="73" spans="1:6" ht="13.5" customHeight="1">
      <c r="A73" s="459"/>
      <c r="B73" s="197" t="s">
        <v>132</v>
      </c>
      <c r="C73" s="196">
        <v>4</v>
      </c>
      <c r="D73" s="196">
        <v>28</v>
      </c>
      <c r="E73" s="196">
        <v>1</v>
      </c>
      <c r="F73" s="195">
        <f t="shared" si="2"/>
        <v>3.571428571428571</v>
      </c>
    </row>
    <row r="74" spans="1:6" ht="13.5" customHeight="1">
      <c r="A74" s="459"/>
      <c r="B74" s="197" t="s">
        <v>131</v>
      </c>
      <c r="C74" s="196">
        <v>581</v>
      </c>
      <c r="D74" s="196">
        <v>7707</v>
      </c>
      <c r="E74" s="196">
        <v>98</v>
      </c>
      <c r="F74" s="195">
        <f t="shared" si="2"/>
        <v>1.2715712988192553</v>
      </c>
    </row>
    <row r="75" spans="1:6" ht="13.5" customHeight="1">
      <c r="A75" s="459"/>
      <c r="B75" s="197" t="s">
        <v>130</v>
      </c>
      <c r="C75" s="196">
        <v>37</v>
      </c>
      <c r="D75" s="196">
        <v>138</v>
      </c>
      <c r="E75" s="196">
        <v>5</v>
      </c>
      <c r="F75" s="195">
        <f t="shared" si="2"/>
        <v>3.6231884057971016</v>
      </c>
    </row>
    <row r="76" spans="1:6" ht="13.5" customHeight="1">
      <c r="A76" s="459"/>
      <c r="B76" s="197" t="s">
        <v>129</v>
      </c>
      <c r="C76" s="196">
        <v>109</v>
      </c>
      <c r="D76" s="196">
        <v>707</v>
      </c>
      <c r="E76" s="196">
        <v>39</v>
      </c>
      <c r="F76" s="195">
        <f t="shared" si="2"/>
        <v>5.516265912305516</v>
      </c>
    </row>
    <row r="77" spans="1:6" ht="13.5" customHeight="1">
      <c r="A77" s="459"/>
      <c r="B77" s="197" t="s">
        <v>128</v>
      </c>
      <c r="C77" s="196">
        <v>239</v>
      </c>
      <c r="D77" s="196">
        <v>1421</v>
      </c>
      <c r="E77" s="196">
        <v>62</v>
      </c>
      <c r="F77" s="195">
        <f t="shared" si="2"/>
        <v>4.363124560168895</v>
      </c>
    </row>
    <row r="78" spans="1:6" ht="13.5" customHeight="1">
      <c r="A78" s="459"/>
      <c r="B78" s="197" t="s">
        <v>127</v>
      </c>
      <c r="C78" s="196">
        <v>757</v>
      </c>
      <c r="D78" s="196">
        <v>11251</v>
      </c>
      <c r="E78" s="196">
        <v>87</v>
      </c>
      <c r="F78" s="195">
        <f t="shared" si="2"/>
        <v>0.7732645987023377</v>
      </c>
    </row>
    <row r="79" spans="1:6" ht="13.5">
      <c r="A79" s="458"/>
      <c r="B79" s="194" t="s">
        <v>121</v>
      </c>
      <c r="C79" s="193">
        <f>SUM(C19:C78)</f>
        <v>33148</v>
      </c>
      <c r="D79" s="193">
        <f>SUM(D19:D78)</f>
        <v>450576</v>
      </c>
      <c r="E79" s="193">
        <f>SUM(E19:E78)</f>
        <v>4777</v>
      </c>
      <c r="F79" s="192">
        <f t="shared" si="2"/>
        <v>1.0601985014736692</v>
      </c>
    </row>
    <row r="80" spans="1:6" ht="13.5">
      <c r="A80" s="453" t="s">
        <v>126</v>
      </c>
      <c r="B80" s="190" t="s">
        <v>125</v>
      </c>
      <c r="C80" s="178">
        <v>404</v>
      </c>
      <c r="D80" s="178">
        <v>4256</v>
      </c>
      <c r="E80" s="178">
        <v>79</v>
      </c>
      <c r="F80" s="188">
        <f t="shared" si="2"/>
        <v>1.856203007518797</v>
      </c>
    </row>
    <row r="81" spans="1:11" s="191" customFormat="1" ht="13.5">
      <c r="A81" s="453"/>
      <c r="B81" s="190" t="s">
        <v>124</v>
      </c>
      <c r="C81" s="178">
        <v>246</v>
      </c>
      <c r="D81" s="178">
        <v>3041</v>
      </c>
      <c r="E81" s="178">
        <v>21</v>
      </c>
      <c r="F81" s="188">
        <f t="shared" si="2"/>
        <v>0.6905623150279513</v>
      </c>
      <c r="H81" s="161"/>
      <c r="I81" s="161"/>
      <c r="J81" s="161"/>
      <c r="K81" s="161"/>
    </row>
    <row r="82" spans="1:6" ht="13.5">
      <c r="A82" s="453"/>
      <c r="B82" s="190" t="s">
        <v>123</v>
      </c>
      <c r="C82" s="178">
        <v>2594</v>
      </c>
      <c r="D82" s="178">
        <v>25306</v>
      </c>
      <c r="E82" s="178">
        <v>247</v>
      </c>
      <c r="F82" s="188">
        <f t="shared" si="2"/>
        <v>0.9760531099344029</v>
      </c>
    </row>
    <row r="83" spans="1:6" ht="13.5">
      <c r="A83" s="453"/>
      <c r="B83" s="189" t="s">
        <v>122</v>
      </c>
      <c r="C83" s="178">
        <v>553</v>
      </c>
      <c r="D83" s="178">
        <v>8301</v>
      </c>
      <c r="E83" s="178">
        <v>99</v>
      </c>
      <c r="F83" s="188">
        <f t="shared" si="2"/>
        <v>1.1926273942898447</v>
      </c>
    </row>
    <row r="84" spans="1:6" ht="13.5" customHeight="1" thickBot="1">
      <c r="A84" s="454"/>
      <c r="B84" s="187" t="s">
        <v>121</v>
      </c>
      <c r="C84" s="186">
        <f>SUM(C80:C83)</f>
        <v>3797</v>
      </c>
      <c r="D84" s="186">
        <f>SUM(D80:D83)</f>
        <v>40904</v>
      </c>
      <c r="E84" s="186">
        <f>SUM(E80:E83)</f>
        <v>446</v>
      </c>
      <c r="F84" s="185">
        <f t="shared" si="2"/>
        <v>1.0903579112067279</v>
      </c>
    </row>
    <row r="85" spans="1:6" ht="14.25" thickBot="1">
      <c r="A85" s="446" t="s">
        <v>120</v>
      </c>
      <c r="B85" s="447"/>
      <c r="C85" s="170">
        <f>SUM(C5:C9,C12,C18,C79,C84)</f>
        <v>93377</v>
      </c>
      <c r="D85" s="170">
        <f>SUM(D5:D9,D12,D18,D79,D84)</f>
        <v>1494927</v>
      </c>
      <c r="E85" s="170">
        <f>SUM(E5:E9,E12,E18,E79,E84)</f>
        <v>66146</v>
      </c>
      <c r="F85" s="169">
        <f t="shared" si="2"/>
        <v>4.424697660822234</v>
      </c>
    </row>
    <row r="86" spans="1:6" ht="13.5">
      <c r="A86" s="458" t="s">
        <v>119</v>
      </c>
      <c r="B86" s="184" t="s">
        <v>118</v>
      </c>
      <c r="C86" s="182">
        <v>2962</v>
      </c>
      <c r="D86" s="183">
        <v>70857</v>
      </c>
      <c r="E86" s="182">
        <v>1604</v>
      </c>
      <c r="F86" s="174">
        <f t="shared" si="2"/>
        <v>2.2637142413593576</v>
      </c>
    </row>
    <row r="87" spans="1:6" ht="13.5">
      <c r="A87" s="453"/>
      <c r="B87" s="176" t="s">
        <v>117</v>
      </c>
      <c r="C87" s="175">
        <v>5381</v>
      </c>
      <c r="D87" s="175">
        <v>286007</v>
      </c>
      <c r="E87" s="175">
        <v>39116</v>
      </c>
      <c r="F87" s="174">
        <f t="shared" si="2"/>
        <v>13.676588335250536</v>
      </c>
    </row>
    <row r="88" spans="1:6" ht="13.5">
      <c r="A88" s="453"/>
      <c r="B88" s="176" t="s">
        <v>116</v>
      </c>
      <c r="C88" s="175">
        <v>63</v>
      </c>
      <c r="D88" s="175">
        <v>1312</v>
      </c>
      <c r="E88" s="175">
        <v>10</v>
      </c>
      <c r="F88" s="174">
        <f t="shared" si="2"/>
        <v>0.7621951219512195</v>
      </c>
    </row>
    <row r="89" spans="1:6" ht="13.5">
      <c r="A89" s="453"/>
      <c r="B89" s="176" t="s">
        <v>115</v>
      </c>
      <c r="C89" s="175">
        <v>28</v>
      </c>
      <c r="D89" s="175">
        <v>431</v>
      </c>
      <c r="E89" s="175">
        <v>5</v>
      </c>
      <c r="F89" s="174">
        <f t="shared" si="2"/>
        <v>1.160092807424594</v>
      </c>
    </row>
    <row r="90" spans="1:6" ht="13.5">
      <c r="A90" s="453"/>
      <c r="B90" s="176" t="s">
        <v>114</v>
      </c>
      <c r="C90" s="175">
        <v>59</v>
      </c>
      <c r="D90" s="175">
        <v>1046</v>
      </c>
      <c r="E90" s="175">
        <v>22</v>
      </c>
      <c r="F90" s="174">
        <f t="shared" si="2"/>
        <v>2.1032504780114722</v>
      </c>
    </row>
    <row r="91" spans="1:6" ht="13.5">
      <c r="A91" s="453"/>
      <c r="B91" s="176" t="s">
        <v>113</v>
      </c>
      <c r="C91" s="175">
        <v>35</v>
      </c>
      <c r="D91" s="175">
        <v>699</v>
      </c>
      <c r="E91" s="175">
        <v>15</v>
      </c>
      <c r="F91" s="174">
        <f t="shared" si="2"/>
        <v>2.1459227467811157</v>
      </c>
    </row>
    <row r="92" spans="1:6" ht="13.5">
      <c r="A92" s="453"/>
      <c r="B92" s="176" t="s">
        <v>112</v>
      </c>
      <c r="C92" s="175">
        <v>6</v>
      </c>
      <c r="D92" s="175">
        <v>150</v>
      </c>
      <c r="E92" s="175">
        <v>17</v>
      </c>
      <c r="F92" s="174">
        <f t="shared" si="2"/>
        <v>11.333333333333332</v>
      </c>
    </row>
    <row r="93" spans="1:6" ht="13.5">
      <c r="A93" s="453"/>
      <c r="B93" s="176" t="s">
        <v>111</v>
      </c>
      <c r="C93" s="175">
        <v>16</v>
      </c>
      <c r="D93" s="175">
        <v>264</v>
      </c>
      <c r="E93" s="175">
        <v>104</v>
      </c>
      <c r="F93" s="174">
        <f t="shared" si="2"/>
        <v>39.39393939393939</v>
      </c>
    </row>
    <row r="94" spans="1:6" ht="13.5">
      <c r="A94" s="453"/>
      <c r="B94" s="176" t="s">
        <v>110</v>
      </c>
      <c r="C94" s="175">
        <v>27</v>
      </c>
      <c r="D94" s="175">
        <v>584</v>
      </c>
      <c r="E94" s="175">
        <v>17</v>
      </c>
      <c r="F94" s="174">
        <f t="shared" si="2"/>
        <v>2.910958904109589</v>
      </c>
    </row>
    <row r="95" spans="1:6" ht="13.5">
      <c r="A95" s="453"/>
      <c r="B95" s="181" t="s">
        <v>109</v>
      </c>
      <c r="C95" s="175">
        <v>50</v>
      </c>
      <c r="D95" s="175">
        <v>887</v>
      </c>
      <c r="E95" s="175">
        <v>14</v>
      </c>
      <c r="F95" s="174">
        <f t="shared" si="2"/>
        <v>1.5783540022547913</v>
      </c>
    </row>
    <row r="96" spans="1:6" ht="13.5">
      <c r="A96" s="453"/>
      <c r="B96" s="176" t="s">
        <v>108</v>
      </c>
      <c r="C96" s="175">
        <v>4</v>
      </c>
      <c r="D96" s="175">
        <v>32</v>
      </c>
      <c r="E96" s="175">
        <v>0</v>
      </c>
      <c r="F96" s="174">
        <f t="shared" si="2"/>
        <v>0</v>
      </c>
    </row>
    <row r="97" spans="1:6" ht="13.5">
      <c r="A97" s="453"/>
      <c r="B97" s="176" t="s">
        <v>107</v>
      </c>
      <c r="C97" s="175">
        <v>5</v>
      </c>
      <c r="D97" s="175">
        <v>67</v>
      </c>
      <c r="E97" s="175">
        <v>13</v>
      </c>
      <c r="F97" s="174">
        <f t="shared" si="2"/>
        <v>19.402985074626866</v>
      </c>
    </row>
    <row r="98" spans="1:6" ht="13.5">
      <c r="A98" s="453"/>
      <c r="B98" s="176" t="s">
        <v>106</v>
      </c>
      <c r="C98" s="175">
        <v>0</v>
      </c>
      <c r="D98" s="175">
        <v>0</v>
      </c>
      <c r="E98" s="175">
        <v>0</v>
      </c>
      <c r="F98" s="174">
        <v>0</v>
      </c>
    </row>
    <row r="99" spans="1:7" ht="13.5">
      <c r="A99" s="453"/>
      <c r="B99" s="176" t="s">
        <v>105</v>
      </c>
      <c r="C99" s="175">
        <v>35</v>
      </c>
      <c r="D99" s="175">
        <v>969</v>
      </c>
      <c r="E99" s="175">
        <v>12</v>
      </c>
      <c r="F99" s="174">
        <f aca="true" t="shared" si="3" ref="F99:F110">IF(D99="","",E99/D99*100)</f>
        <v>1.238390092879257</v>
      </c>
      <c r="G99" s="180"/>
    </row>
    <row r="100" spans="1:6" ht="13.5">
      <c r="A100" s="453"/>
      <c r="B100" s="176" t="s">
        <v>104</v>
      </c>
      <c r="C100" s="175">
        <v>5</v>
      </c>
      <c r="D100" s="175">
        <v>89</v>
      </c>
      <c r="E100" s="175">
        <v>59</v>
      </c>
      <c r="F100" s="174">
        <f t="shared" si="3"/>
        <v>66.29213483146067</v>
      </c>
    </row>
    <row r="101" spans="1:6" ht="13.5">
      <c r="A101" s="453"/>
      <c r="B101" s="176" t="s">
        <v>103</v>
      </c>
      <c r="C101" s="175">
        <v>73</v>
      </c>
      <c r="D101" s="175">
        <v>969</v>
      </c>
      <c r="E101" s="175">
        <v>57</v>
      </c>
      <c r="F101" s="174">
        <f t="shared" si="3"/>
        <v>5.88235294117647</v>
      </c>
    </row>
    <row r="102" spans="1:6" s="179" customFormat="1" ht="13.5" customHeight="1">
      <c r="A102" s="453"/>
      <c r="B102" s="176" t="s">
        <v>102</v>
      </c>
      <c r="C102" s="178">
        <v>3461</v>
      </c>
      <c r="D102" s="178">
        <v>309458</v>
      </c>
      <c r="E102" s="178">
        <v>17396</v>
      </c>
      <c r="F102" s="174">
        <f t="shared" si="3"/>
        <v>5.62144135876274</v>
      </c>
    </row>
    <row r="103" spans="1:6" ht="13.5">
      <c r="A103" s="453"/>
      <c r="B103" s="176" t="s">
        <v>101</v>
      </c>
      <c r="C103" s="178">
        <v>2455</v>
      </c>
      <c r="D103" s="178">
        <v>58462</v>
      </c>
      <c r="E103" s="178">
        <v>3556</v>
      </c>
      <c r="F103" s="174">
        <f t="shared" si="3"/>
        <v>6.082583558550853</v>
      </c>
    </row>
    <row r="104" spans="1:6" ht="13.5">
      <c r="A104" s="453"/>
      <c r="B104" s="177" t="s">
        <v>100</v>
      </c>
      <c r="C104" s="175">
        <v>605</v>
      </c>
      <c r="D104" s="175">
        <v>30012</v>
      </c>
      <c r="E104" s="175">
        <v>5172</v>
      </c>
      <c r="F104" s="174">
        <f t="shared" si="3"/>
        <v>17.233106757297083</v>
      </c>
    </row>
    <row r="105" spans="1:6" ht="13.5">
      <c r="A105" s="453"/>
      <c r="B105" s="176" t="s">
        <v>99</v>
      </c>
      <c r="C105" s="175">
        <v>10</v>
      </c>
      <c r="D105" s="175">
        <v>97</v>
      </c>
      <c r="E105" s="175">
        <v>12</v>
      </c>
      <c r="F105" s="174">
        <f t="shared" si="3"/>
        <v>12.371134020618557</v>
      </c>
    </row>
    <row r="106" spans="1:6" ht="13.5">
      <c r="A106" s="453"/>
      <c r="B106" s="176" t="s">
        <v>98</v>
      </c>
      <c r="C106" s="175">
        <v>692</v>
      </c>
      <c r="D106" s="175">
        <v>65400</v>
      </c>
      <c r="E106" s="175">
        <v>1670</v>
      </c>
      <c r="F106" s="174">
        <f t="shared" si="3"/>
        <v>2.553516819571865</v>
      </c>
    </row>
    <row r="107" spans="1:6" ht="13.5">
      <c r="A107" s="453"/>
      <c r="B107" s="176" t="s">
        <v>97</v>
      </c>
      <c r="C107" s="175">
        <v>961</v>
      </c>
      <c r="D107" s="175">
        <v>20547</v>
      </c>
      <c r="E107" s="175">
        <v>535</v>
      </c>
      <c r="F107" s="174">
        <f t="shared" si="3"/>
        <v>2.6037864408429456</v>
      </c>
    </row>
    <row r="108" spans="1:6" ht="14.25" thickBot="1">
      <c r="A108" s="454"/>
      <c r="B108" s="173" t="s">
        <v>96</v>
      </c>
      <c r="C108" s="172">
        <v>179</v>
      </c>
      <c r="D108" s="172">
        <v>4154</v>
      </c>
      <c r="E108" s="172">
        <v>126</v>
      </c>
      <c r="F108" s="171">
        <f t="shared" si="3"/>
        <v>3.033220991815118</v>
      </c>
    </row>
    <row r="109" spans="1:6" ht="14.25" thickBot="1">
      <c r="A109" s="446" t="s">
        <v>95</v>
      </c>
      <c r="B109" s="447"/>
      <c r="C109" s="170">
        <f>SUM(C86:C108)</f>
        <v>17112</v>
      </c>
      <c r="D109" s="170">
        <f>SUM(D86:D108)</f>
        <v>852493</v>
      </c>
      <c r="E109" s="170">
        <f>SUM(E86:E108)</f>
        <v>69532</v>
      </c>
      <c r="F109" s="169">
        <f t="shared" si="3"/>
        <v>8.156313306971436</v>
      </c>
    </row>
    <row r="110" spans="1:6" ht="13.5" customHeight="1" thickBot="1">
      <c r="A110" s="448" t="s">
        <v>94</v>
      </c>
      <c r="B110" s="449"/>
      <c r="C110" s="168">
        <f>C85+C109</f>
        <v>110489</v>
      </c>
      <c r="D110" s="168">
        <f>D85+D109</f>
        <v>2347420</v>
      </c>
      <c r="E110" s="168">
        <f>E85+E109</f>
        <v>135678</v>
      </c>
      <c r="F110" s="167">
        <f t="shared" si="3"/>
        <v>5.779877482512716</v>
      </c>
    </row>
    <row r="111" spans="1:6" ht="13.5">
      <c r="A111" s="166" t="s">
        <v>93</v>
      </c>
      <c r="B111" s="166"/>
      <c r="C111" s="165"/>
      <c r="D111" s="165"/>
      <c r="E111" s="165"/>
      <c r="F111" s="164"/>
    </row>
    <row r="112" spans="1:6" ht="13.5">
      <c r="A112" s="450" t="s">
        <v>92</v>
      </c>
      <c r="B112" s="451" t="s">
        <v>91</v>
      </c>
      <c r="C112" s="452"/>
      <c r="D112" s="452"/>
      <c r="E112" s="452"/>
      <c r="F112" s="452"/>
    </row>
    <row r="113" spans="1:6" ht="13.5">
      <c r="A113" s="450"/>
      <c r="B113" s="452"/>
      <c r="C113" s="452"/>
      <c r="D113" s="452"/>
      <c r="E113" s="452"/>
      <c r="F113" s="452"/>
    </row>
  </sheetData>
  <sheetProtection/>
  <mergeCells count="13">
    <mergeCell ref="A1:F1"/>
    <mergeCell ref="A4:B4"/>
    <mergeCell ref="A10:A12"/>
    <mergeCell ref="A13:A18"/>
    <mergeCell ref="A86:A108"/>
    <mergeCell ref="A19:A58"/>
    <mergeCell ref="A59:A79"/>
    <mergeCell ref="A109:B109"/>
    <mergeCell ref="A110:B110"/>
    <mergeCell ref="A112:A113"/>
    <mergeCell ref="B112:F113"/>
    <mergeCell ref="A80:A84"/>
    <mergeCell ref="A85:B85"/>
  </mergeCells>
  <printOptions/>
  <pageMargins left="0.7874015748031497" right="0.6299212598425197" top="0.984251968503937" bottom="1.5748031496062993" header="0.5118110236220472" footer="0.5118110236220472"/>
  <pageSetup horizontalDpi="600" verticalDpi="600" orientation="portrait" paperSize="9" scale="87" r:id="rId1"/>
  <rowBreaks count="1" manualBreakCount="1">
    <brk id="5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="115" zoomScaleSheetLayoutView="115" zoomScalePageLayoutView="0" workbookViewId="0" topLeftCell="A1">
      <pane ySplit="2" topLeftCell="A30" activePane="bottomLeft" state="frozen"/>
      <selection pane="topLeft" activeCell="A1" sqref="A1:Y1"/>
      <selection pane="bottomLeft" activeCell="A1" sqref="A1:H36"/>
    </sheetView>
  </sheetViews>
  <sheetFormatPr defaultColWidth="9.00390625" defaultRowHeight="12"/>
  <cols>
    <col min="1" max="1" width="15.125" style="106" customWidth="1"/>
    <col min="2" max="7" width="15.125" style="105" customWidth="1"/>
    <col min="8" max="8" width="15.125" style="225" customWidth="1"/>
    <col min="9" max="16384" width="9.375" style="105" customWidth="1"/>
  </cols>
  <sheetData>
    <row r="1" spans="1:8" ht="38.25" customHeight="1">
      <c r="A1" s="433" t="s">
        <v>219</v>
      </c>
      <c r="B1" s="433"/>
      <c r="C1" s="433"/>
      <c r="D1" s="433"/>
      <c r="E1" s="433"/>
      <c r="F1" s="433"/>
      <c r="G1" s="433"/>
      <c r="H1" s="433"/>
    </row>
    <row r="2" spans="1:8" ht="82.5" customHeight="1">
      <c r="A2" s="237" t="s">
        <v>218</v>
      </c>
      <c r="B2" s="235" t="s">
        <v>217</v>
      </c>
      <c r="C2" s="236" t="s">
        <v>216</v>
      </c>
      <c r="D2" s="236" t="s">
        <v>215</v>
      </c>
      <c r="E2" s="236" t="s">
        <v>214</v>
      </c>
      <c r="F2" s="235" t="s">
        <v>86</v>
      </c>
      <c r="G2" s="235" t="s">
        <v>213</v>
      </c>
      <c r="H2" s="234" t="s">
        <v>212</v>
      </c>
    </row>
    <row r="3" spans="1:8" ht="22.5" customHeight="1">
      <c r="A3" s="233" t="s">
        <v>211</v>
      </c>
      <c r="B3" s="232">
        <v>262024</v>
      </c>
      <c r="C3" s="232">
        <v>34958</v>
      </c>
      <c r="D3" s="232">
        <v>6231</v>
      </c>
      <c r="E3" s="232">
        <v>81</v>
      </c>
      <c r="F3" s="113">
        <f aca="true" t="shared" si="0" ref="F3:F33">SUM(C3:E3)</f>
        <v>41270</v>
      </c>
      <c r="G3" s="232">
        <v>102</v>
      </c>
      <c r="H3" s="230">
        <f aca="true" t="shared" si="1" ref="H3:H33">F3/B3*100</f>
        <v>15.750465606204012</v>
      </c>
    </row>
    <row r="4" spans="1:8" ht="22.5" customHeight="1">
      <c r="A4" s="231">
        <v>60</v>
      </c>
      <c r="B4" s="113">
        <v>260629</v>
      </c>
      <c r="C4" s="113">
        <v>33391</v>
      </c>
      <c r="D4" s="113">
        <v>5905</v>
      </c>
      <c r="E4" s="113">
        <v>80</v>
      </c>
      <c r="F4" s="113">
        <f t="shared" si="0"/>
        <v>39376</v>
      </c>
      <c r="G4" s="113">
        <v>87</v>
      </c>
      <c r="H4" s="230">
        <f t="shared" si="1"/>
        <v>15.108065487723929</v>
      </c>
    </row>
    <row r="5" spans="1:8" ht="22.5" customHeight="1">
      <c r="A5" s="231">
        <v>61</v>
      </c>
      <c r="B5" s="113">
        <v>251822</v>
      </c>
      <c r="C5" s="113">
        <v>34232</v>
      </c>
      <c r="D5" s="113">
        <v>5614</v>
      </c>
      <c r="E5" s="113">
        <v>75</v>
      </c>
      <c r="F5" s="113">
        <f t="shared" si="0"/>
        <v>39921</v>
      </c>
      <c r="G5" s="113">
        <v>140</v>
      </c>
      <c r="H5" s="230">
        <f t="shared" si="1"/>
        <v>15.852864324800853</v>
      </c>
    </row>
    <row r="6" spans="1:8" ht="22.5" customHeight="1">
      <c r="A6" s="231">
        <v>62</v>
      </c>
      <c r="B6" s="113">
        <v>237310</v>
      </c>
      <c r="C6" s="113">
        <v>29111</v>
      </c>
      <c r="D6" s="113">
        <v>4645</v>
      </c>
      <c r="E6" s="113">
        <v>93</v>
      </c>
      <c r="F6" s="113">
        <f t="shared" si="0"/>
        <v>33849</v>
      </c>
      <c r="G6" s="113">
        <v>104</v>
      </c>
      <c r="H6" s="230">
        <f t="shared" si="1"/>
        <v>14.263621423454554</v>
      </c>
    </row>
    <row r="7" spans="1:8" ht="22.5" customHeight="1">
      <c r="A7" s="231">
        <v>63</v>
      </c>
      <c r="B7" s="113">
        <v>228425</v>
      </c>
      <c r="C7" s="113">
        <v>27164</v>
      </c>
      <c r="D7" s="113">
        <v>4209</v>
      </c>
      <c r="E7" s="113">
        <v>64</v>
      </c>
      <c r="F7" s="113">
        <f t="shared" si="0"/>
        <v>31437</v>
      </c>
      <c r="G7" s="113">
        <v>60</v>
      </c>
      <c r="H7" s="230">
        <f t="shared" si="1"/>
        <v>13.762504104191747</v>
      </c>
    </row>
    <row r="8" spans="1:8" ht="22.5" customHeight="1">
      <c r="A8" s="231" t="s">
        <v>65</v>
      </c>
      <c r="B8" s="113">
        <v>219624</v>
      </c>
      <c r="C8" s="113">
        <v>25364</v>
      </c>
      <c r="D8" s="113">
        <v>3864</v>
      </c>
      <c r="E8" s="113">
        <v>66</v>
      </c>
      <c r="F8" s="113">
        <f t="shared" si="0"/>
        <v>29294</v>
      </c>
      <c r="G8" s="113">
        <v>63</v>
      </c>
      <c r="H8" s="230">
        <f t="shared" si="1"/>
        <v>13.338250828689032</v>
      </c>
    </row>
    <row r="9" spans="1:8" ht="22.5" customHeight="1">
      <c r="A9" s="231">
        <v>2</v>
      </c>
      <c r="B9" s="113">
        <v>216420</v>
      </c>
      <c r="C9" s="113">
        <v>22184</v>
      </c>
      <c r="D9" s="113">
        <v>3557</v>
      </c>
      <c r="E9" s="113">
        <v>74</v>
      </c>
      <c r="F9" s="113">
        <f t="shared" si="0"/>
        <v>25815</v>
      </c>
      <c r="G9" s="113">
        <v>93</v>
      </c>
      <c r="H9" s="230">
        <f t="shared" si="1"/>
        <v>11.928195176046575</v>
      </c>
    </row>
    <row r="10" spans="1:8" ht="22.5" customHeight="1">
      <c r="A10" s="231">
        <v>3</v>
      </c>
      <c r="B10" s="113">
        <v>229139</v>
      </c>
      <c r="C10" s="113">
        <v>22799</v>
      </c>
      <c r="D10" s="113">
        <v>3475</v>
      </c>
      <c r="E10" s="113">
        <v>50</v>
      </c>
      <c r="F10" s="113">
        <f t="shared" si="0"/>
        <v>26324</v>
      </c>
      <c r="G10" s="113">
        <v>47</v>
      </c>
      <c r="H10" s="230">
        <f t="shared" si="1"/>
        <v>11.488223305504519</v>
      </c>
    </row>
    <row r="11" spans="1:8" ht="22.5" customHeight="1">
      <c r="A11" s="231">
        <v>4</v>
      </c>
      <c r="B11" s="113">
        <v>220988</v>
      </c>
      <c r="C11" s="113">
        <v>18782</v>
      </c>
      <c r="D11" s="113">
        <v>3249</v>
      </c>
      <c r="E11" s="113">
        <v>52</v>
      </c>
      <c r="F11" s="113">
        <f t="shared" si="0"/>
        <v>22083</v>
      </c>
      <c r="G11" s="113">
        <v>63</v>
      </c>
      <c r="H11" s="230">
        <f t="shared" si="1"/>
        <v>9.992850290513513</v>
      </c>
    </row>
    <row r="12" spans="1:8" ht="22.5" customHeight="1">
      <c r="A12" s="231">
        <v>5</v>
      </c>
      <c r="B12" s="113">
        <v>219607</v>
      </c>
      <c r="C12" s="113">
        <v>19888</v>
      </c>
      <c r="D12" s="113">
        <v>3138</v>
      </c>
      <c r="E12" s="113">
        <v>36</v>
      </c>
      <c r="F12" s="113">
        <f t="shared" si="0"/>
        <v>23062</v>
      </c>
      <c r="G12" s="113">
        <v>27</v>
      </c>
      <c r="H12" s="230">
        <f t="shared" si="1"/>
        <v>10.501486746779474</v>
      </c>
    </row>
    <row r="13" spans="1:8" ht="22.5" customHeight="1">
      <c r="A13" s="231">
        <v>6</v>
      </c>
      <c r="B13" s="113">
        <v>215174</v>
      </c>
      <c r="C13" s="113">
        <v>19107</v>
      </c>
      <c r="D13" s="113">
        <v>2969</v>
      </c>
      <c r="E13" s="113">
        <v>43</v>
      </c>
      <c r="F13" s="113">
        <f t="shared" si="0"/>
        <v>22119</v>
      </c>
      <c r="G13" s="113">
        <v>54</v>
      </c>
      <c r="H13" s="230">
        <f t="shared" si="1"/>
        <v>10.2795876825267</v>
      </c>
    </row>
    <row r="14" spans="1:8" ht="22.5" customHeight="1">
      <c r="A14" s="231">
        <v>7</v>
      </c>
      <c r="B14" s="113">
        <v>212586</v>
      </c>
      <c r="C14" s="113">
        <v>16304</v>
      </c>
      <c r="D14" s="113">
        <v>2761</v>
      </c>
      <c r="E14" s="113">
        <v>110</v>
      </c>
      <c r="F14" s="113">
        <f t="shared" si="0"/>
        <v>19175</v>
      </c>
      <c r="G14" s="113">
        <v>71</v>
      </c>
      <c r="H14" s="230">
        <f t="shared" si="1"/>
        <v>9.019879013669762</v>
      </c>
    </row>
    <row r="15" spans="1:8" ht="22.5" customHeight="1">
      <c r="A15" s="231">
        <v>8</v>
      </c>
      <c r="B15" s="113">
        <v>209520</v>
      </c>
      <c r="C15" s="113">
        <v>15958</v>
      </c>
      <c r="D15" s="113">
        <v>2520</v>
      </c>
      <c r="E15" s="113">
        <v>34</v>
      </c>
      <c r="F15" s="113">
        <f t="shared" si="0"/>
        <v>18512</v>
      </c>
      <c r="G15" s="113">
        <v>32</v>
      </c>
      <c r="H15" s="230">
        <f t="shared" si="1"/>
        <v>8.835433371515846</v>
      </c>
    </row>
    <row r="16" spans="1:8" ht="22.5" customHeight="1">
      <c r="A16" s="231">
        <v>9</v>
      </c>
      <c r="B16" s="113">
        <v>214819</v>
      </c>
      <c r="C16" s="113">
        <v>14626</v>
      </c>
      <c r="D16" s="113">
        <v>2087</v>
      </c>
      <c r="E16" s="113">
        <v>29</v>
      </c>
      <c r="F16" s="113">
        <f t="shared" si="0"/>
        <v>16742</v>
      </c>
      <c r="G16" s="113">
        <v>40</v>
      </c>
      <c r="H16" s="230">
        <f t="shared" si="1"/>
        <v>7.793537815556352</v>
      </c>
    </row>
    <row r="17" spans="1:8" ht="22.5" customHeight="1">
      <c r="A17" s="231">
        <v>10</v>
      </c>
      <c r="B17" s="113">
        <v>206138</v>
      </c>
      <c r="C17" s="113">
        <v>13514</v>
      </c>
      <c r="D17" s="113">
        <v>1993</v>
      </c>
      <c r="E17" s="113">
        <v>22</v>
      </c>
      <c r="F17" s="113">
        <f t="shared" si="0"/>
        <v>15529</v>
      </c>
      <c r="G17" s="113">
        <v>20</v>
      </c>
      <c r="H17" s="230">
        <f t="shared" si="1"/>
        <v>7.533302932986639</v>
      </c>
    </row>
    <row r="18" spans="1:8" ht="22.5" customHeight="1">
      <c r="A18" s="231">
        <v>11</v>
      </c>
      <c r="B18" s="113">
        <v>191432</v>
      </c>
      <c r="C18" s="113">
        <v>13143</v>
      </c>
      <c r="D18" s="113">
        <v>1677</v>
      </c>
      <c r="E18" s="113">
        <v>12</v>
      </c>
      <c r="F18" s="113">
        <f t="shared" si="0"/>
        <v>14832</v>
      </c>
      <c r="G18" s="113">
        <v>58</v>
      </c>
      <c r="H18" s="230">
        <f t="shared" si="1"/>
        <v>7.7479209327594125</v>
      </c>
    </row>
    <row r="19" spans="1:8" ht="22.5" customHeight="1">
      <c r="A19" s="231">
        <v>12</v>
      </c>
      <c r="B19" s="113">
        <v>187323</v>
      </c>
      <c r="C19" s="113">
        <v>10610</v>
      </c>
      <c r="D19" s="113">
        <v>1421</v>
      </c>
      <c r="E19" s="113">
        <v>22</v>
      </c>
      <c r="F19" s="113">
        <f t="shared" si="0"/>
        <v>12053</v>
      </c>
      <c r="G19" s="113">
        <v>24</v>
      </c>
      <c r="H19" s="230">
        <f t="shared" si="1"/>
        <v>6.43434068427262</v>
      </c>
    </row>
    <row r="20" spans="1:8" ht="22.5" customHeight="1">
      <c r="A20" s="231">
        <v>13</v>
      </c>
      <c r="B20" s="113">
        <v>191707</v>
      </c>
      <c r="C20" s="113">
        <v>9880</v>
      </c>
      <c r="D20" s="113">
        <v>1375</v>
      </c>
      <c r="E20" s="113">
        <v>21</v>
      </c>
      <c r="F20" s="113">
        <f t="shared" si="0"/>
        <v>11276</v>
      </c>
      <c r="G20" s="113">
        <v>14</v>
      </c>
      <c r="H20" s="230">
        <f t="shared" si="1"/>
        <v>5.88189267997517</v>
      </c>
    </row>
    <row r="21" spans="1:8" ht="22.5" customHeight="1">
      <c r="A21" s="231">
        <v>14</v>
      </c>
      <c r="B21" s="113">
        <v>190946</v>
      </c>
      <c r="C21" s="113">
        <v>8170</v>
      </c>
      <c r="D21" s="113">
        <v>1120</v>
      </c>
      <c r="E21" s="113">
        <v>20</v>
      </c>
      <c r="F21" s="113">
        <f t="shared" si="0"/>
        <v>9310</v>
      </c>
      <c r="G21" s="113">
        <v>9</v>
      </c>
      <c r="H21" s="230">
        <f t="shared" si="1"/>
        <v>4.875724026688174</v>
      </c>
    </row>
    <row r="22" spans="1:8" ht="22.5" customHeight="1">
      <c r="A22" s="231">
        <v>15</v>
      </c>
      <c r="B22" s="113">
        <v>183961</v>
      </c>
      <c r="C22" s="113">
        <v>6380</v>
      </c>
      <c r="D22" s="113">
        <v>912</v>
      </c>
      <c r="E22" s="113">
        <v>12</v>
      </c>
      <c r="F22" s="113">
        <f t="shared" si="0"/>
        <v>7304</v>
      </c>
      <c r="G22" s="113">
        <v>8</v>
      </c>
      <c r="H22" s="230">
        <f t="shared" si="1"/>
        <v>3.970406771000375</v>
      </c>
    </row>
    <row r="23" spans="1:8" ht="22.5" customHeight="1">
      <c r="A23" s="231">
        <v>16</v>
      </c>
      <c r="B23" s="113">
        <v>202885</v>
      </c>
      <c r="C23" s="113">
        <v>6279</v>
      </c>
      <c r="D23" s="113">
        <v>827</v>
      </c>
      <c r="E23" s="113">
        <v>7</v>
      </c>
      <c r="F23" s="113">
        <f t="shared" si="0"/>
        <v>7113</v>
      </c>
      <c r="G23" s="113">
        <v>8</v>
      </c>
      <c r="H23" s="230">
        <f t="shared" si="1"/>
        <v>3.505927002981985</v>
      </c>
    </row>
    <row r="24" spans="1:8" ht="22.5" customHeight="1">
      <c r="A24" s="231">
        <v>17</v>
      </c>
      <c r="B24" s="113">
        <v>196841</v>
      </c>
      <c r="C24" s="113">
        <v>5245</v>
      </c>
      <c r="D24" s="113">
        <v>713</v>
      </c>
      <c r="E24" s="113">
        <v>14</v>
      </c>
      <c r="F24" s="113">
        <f t="shared" si="0"/>
        <v>5972</v>
      </c>
      <c r="G24" s="113">
        <v>7</v>
      </c>
      <c r="H24" s="230">
        <f t="shared" si="1"/>
        <v>3.0339207786995597</v>
      </c>
    </row>
    <row r="25" spans="1:8" ht="22.5" customHeight="1">
      <c r="A25" s="231">
        <v>18</v>
      </c>
      <c r="B25" s="113">
        <v>225183</v>
      </c>
      <c r="C25" s="113">
        <v>5167</v>
      </c>
      <c r="D25" s="113">
        <v>729</v>
      </c>
      <c r="E25" s="113">
        <v>12</v>
      </c>
      <c r="F25" s="113">
        <f t="shared" si="0"/>
        <v>5908</v>
      </c>
      <c r="G25" s="113">
        <v>10</v>
      </c>
      <c r="H25" s="230">
        <f t="shared" si="1"/>
        <v>2.623643880754764</v>
      </c>
    </row>
    <row r="26" spans="1:8" ht="22.5" customHeight="1">
      <c r="A26" s="231">
        <v>19</v>
      </c>
      <c r="B26" s="113">
        <v>224651</v>
      </c>
      <c r="C26" s="113">
        <v>4637</v>
      </c>
      <c r="D26" s="113">
        <v>620</v>
      </c>
      <c r="E26" s="113">
        <v>7</v>
      </c>
      <c r="F26" s="113">
        <f t="shared" si="0"/>
        <v>5264</v>
      </c>
      <c r="G26" s="113">
        <v>7</v>
      </c>
      <c r="H26" s="230">
        <f t="shared" si="1"/>
        <v>2.3431901037609446</v>
      </c>
    </row>
    <row r="27" spans="1:8" ht="22.5" customHeight="1">
      <c r="A27" s="231">
        <v>20</v>
      </c>
      <c r="B27" s="113">
        <v>244993</v>
      </c>
      <c r="C27" s="113">
        <v>4146</v>
      </c>
      <c r="D27" s="113">
        <v>592</v>
      </c>
      <c r="E27" s="113">
        <v>14</v>
      </c>
      <c r="F27" s="113">
        <f t="shared" si="0"/>
        <v>4752</v>
      </c>
      <c r="G27" s="113">
        <v>4</v>
      </c>
      <c r="H27" s="230">
        <f t="shared" si="1"/>
        <v>1.9396472552277004</v>
      </c>
    </row>
    <row r="28" spans="1:8" ht="22.5" customHeight="1">
      <c r="A28" s="231">
        <v>21</v>
      </c>
      <c r="B28" s="113">
        <v>213784</v>
      </c>
      <c r="C28" s="113">
        <v>3951</v>
      </c>
      <c r="D28" s="113">
        <v>494</v>
      </c>
      <c r="E28" s="113">
        <v>10</v>
      </c>
      <c r="F28" s="113">
        <f t="shared" si="0"/>
        <v>4455</v>
      </c>
      <c r="G28" s="113">
        <v>4</v>
      </c>
      <c r="H28" s="230">
        <f t="shared" si="1"/>
        <v>2.083879055495266</v>
      </c>
    </row>
    <row r="29" spans="1:8" s="138" customFormat="1" ht="22.5" customHeight="1">
      <c r="A29" s="228">
        <v>22</v>
      </c>
      <c r="B29" s="109">
        <v>243636</v>
      </c>
      <c r="C29" s="109">
        <v>3445</v>
      </c>
      <c r="D29" s="109">
        <v>459</v>
      </c>
      <c r="E29" s="109">
        <v>11</v>
      </c>
      <c r="F29" s="109">
        <f t="shared" si="0"/>
        <v>3915</v>
      </c>
      <c r="G29" s="109">
        <v>9</v>
      </c>
      <c r="H29" s="229">
        <f t="shared" si="1"/>
        <v>1.6069053834408709</v>
      </c>
    </row>
    <row r="30" spans="1:8" s="138" customFormat="1" ht="22.5" customHeight="1">
      <c r="A30" s="228">
        <v>23</v>
      </c>
      <c r="B30" s="109">
        <v>234477</v>
      </c>
      <c r="C30" s="109">
        <v>2843</v>
      </c>
      <c r="D30" s="109">
        <v>378</v>
      </c>
      <c r="E30" s="109">
        <v>14</v>
      </c>
      <c r="F30" s="109">
        <f t="shared" si="0"/>
        <v>3235</v>
      </c>
      <c r="G30" s="109">
        <v>6</v>
      </c>
      <c r="H30" s="229">
        <f t="shared" si="1"/>
        <v>1.3796662359207938</v>
      </c>
    </row>
    <row r="31" spans="1:8" s="138" customFormat="1" ht="22.5" customHeight="1">
      <c r="A31" s="228">
        <v>24</v>
      </c>
      <c r="B31" s="109">
        <v>235923</v>
      </c>
      <c r="C31" s="109">
        <v>2633</v>
      </c>
      <c r="D31" s="109">
        <v>324</v>
      </c>
      <c r="E31" s="109">
        <v>8</v>
      </c>
      <c r="F31" s="109">
        <f t="shared" si="0"/>
        <v>2965</v>
      </c>
      <c r="G31" s="109">
        <v>7</v>
      </c>
      <c r="H31" s="229">
        <f t="shared" si="1"/>
        <v>1.2567659787303485</v>
      </c>
    </row>
    <row r="32" spans="1:8" s="138" customFormat="1" ht="22.5" customHeight="1">
      <c r="A32" s="228">
        <v>25</v>
      </c>
      <c r="B32" s="109">
        <v>243740</v>
      </c>
      <c r="C32" s="109">
        <v>2186</v>
      </c>
      <c r="D32" s="109">
        <v>295</v>
      </c>
      <c r="E32" s="109">
        <v>12</v>
      </c>
      <c r="F32" s="109">
        <f t="shared" si="0"/>
        <v>2493</v>
      </c>
      <c r="G32" s="109">
        <v>5</v>
      </c>
      <c r="H32" s="229">
        <f t="shared" si="1"/>
        <v>1.0228111922540413</v>
      </c>
    </row>
    <row r="33" spans="1:8" s="138" customFormat="1" ht="22.5" customHeight="1">
      <c r="A33" s="228">
        <v>26</v>
      </c>
      <c r="B33" s="227">
        <v>251730</v>
      </c>
      <c r="C33" s="227">
        <v>1967</v>
      </c>
      <c r="D33" s="227">
        <v>246</v>
      </c>
      <c r="E33" s="227">
        <v>12</v>
      </c>
      <c r="F33" s="109">
        <f t="shared" si="0"/>
        <v>2225</v>
      </c>
      <c r="G33" s="227">
        <v>1</v>
      </c>
      <c r="H33" s="226">
        <f t="shared" si="1"/>
        <v>0.8838835260000795</v>
      </c>
    </row>
    <row r="34" spans="1:8" ht="22.5" customHeight="1">
      <c r="A34" s="460" t="s">
        <v>210</v>
      </c>
      <c r="B34" s="460"/>
      <c r="C34" s="460"/>
      <c r="D34" s="460"/>
      <c r="E34" s="460"/>
      <c r="F34" s="460"/>
      <c r="G34" s="460"/>
      <c r="H34" s="460"/>
    </row>
    <row r="35" spans="1:8" ht="22.5" customHeight="1">
      <c r="A35" s="461" t="s">
        <v>209</v>
      </c>
      <c r="B35" s="461"/>
      <c r="C35" s="461"/>
      <c r="D35" s="461"/>
      <c r="E35" s="461"/>
      <c r="F35" s="461"/>
      <c r="G35" s="461"/>
      <c r="H35" s="461"/>
    </row>
    <row r="36" spans="1:8" ht="22.5" customHeight="1">
      <c r="A36" s="461" t="s">
        <v>208</v>
      </c>
      <c r="B36" s="461"/>
      <c r="C36" s="461"/>
      <c r="D36" s="461"/>
      <c r="E36" s="461"/>
      <c r="F36" s="461"/>
      <c r="G36" s="461"/>
      <c r="H36" s="461"/>
    </row>
  </sheetData>
  <sheetProtection/>
  <mergeCells count="4">
    <mergeCell ref="A1:H1"/>
    <mergeCell ref="A34:H34"/>
    <mergeCell ref="A35:H35"/>
    <mergeCell ref="A36:H36"/>
  </mergeCells>
  <printOptions/>
  <pageMargins left="0.7874015748031497" right="0.4724409448818898" top="0.8267716535433072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8"/>
  <sheetViews>
    <sheetView showGridLines="0" view="pageBreakPreview" zoomScale="85" zoomScaleNormal="85" zoomScaleSheetLayoutView="85" zoomScalePageLayoutView="0" workbookViewId="0" topLeftCell="A1">
      <pane ySplit="5" topLeftCell="A30" activePane="bottomLeft" state="frozen"/>
      <selection pane="topLeft" activeCell="A1" sqref="A1:Y1"/>
      <selection pane="bottomLeft" activeCell="A1" sqref="A1:R77"/>
    </sheetView>
  </sheetViews>
  <sheetFormatPr defaultColWidth="9.00390625" defaultRowHeight="12"/>
  <cols>
    <col min="1" max="1" width="3.50390625" style="238" customWidth="1"/>
    <col min="2" max="2" width="38.125" style="238" customWidth="1"/>
    <col min="3" max="21" width="11.50390625" style="238" customWidth="1"/>
    <col min="22" max="24" width="10.125" style="238" customWidth="1"/>
    <col min="25" max="16384" width="9.375" style="238" customWidth="1"/>
  </cols>
  <sheetData>
    <row r="1" spans="1:18" ht="16.5" customHeight="1">
      <c r="A1" s="462" t="s">
        <v>247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291"/>
    </row>
    <row r="2" spans="1:18" s="289" customFormat="1" ht="15.75" customHeight="1" thickBot="1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290" t="s">
        <v>246</v>
      </c>
    </row>
    <row r="3" spans="1:18" ht="19.5" customHeight="1">
      <c r="A3" s="253"/>
      <c r="B3" s="288" t="s">
        <v>245</v>
      </c>
      <c r="C3" s="287">
        <v>1</v>
      </c>
      <c r="D3" s="286">
        <v>2</v>
      </c>
      <c r="E3" s="286">
        <v>3</v>
      </c>
      <c r="F3" s="286">
        <v>4</v>
      </c>
      <c r="G3" s="285">
        <v>5</v>
      </c>
      <c r="H3" s="284" t="s">
        <v>244</v>
      </c>
      <c r="I3" s="283"/>
      <c r="J3" s="283"/>
      <c r="K3" s="283"/>
      <c r="L3" s="283"/>
      <c r="M3" s="283"/>
      <c r="N3" s="283"/>
      <c r="O3" s="283"/>
      <c r="P3" s="282"/>
      <c r="Q3" s="465" t="s">
        <v>243</v>
      </c>
      <c r="R3" s="465" t="s">
        <v>242</v>
      </c>
    </row>
    <row r="4" spans="1:28" s="279" customFormat="1" ht="71.25" customHeight="1">
      <c r="A4" s="281" t="s">
        <v>241</v>
      </c>
      <c r="B4" s="280"/>
      <c r="C4" s="468" t="s">
        <v>240</v>
      </c>
      <c r="D4" s="470" t="s">
        <v>239</v>
      </c>
      <c r="E4" s="470" t="s">
        <v>238</v>
      </c>
      <c r="F4" s="470" t="s">
        <v>237</v>
      </c>
      <c r="G4" s="472" t="s">
        <v>236</v>
      </c>
      <c r="H4" s="474" t="s">
        <v>235</v>
      </c>
      <c r="I4" s="476" t="s">
        <v>234</v>
      </c>
      <c r="J4" s="476" t="s">
        <v>233</v>
      </c>
      <c r="K4" s="478" t="s">
        <v>232</v>
      </c>
      <c r="L4" s="478"/>
      <c r="M4" s="478"/>
      <c r="N4" s="479" t="s">
        <v>231</v>
      </c>
      <c r="O4" s="479"/>
      <c r="P4" s="480"/>
      <c r="Q4" s="466"/>
      <c r="R4" s="466"/>
      <c r="S4" s="273"/>
      <c r="T4" s="273"/>
      <c r="U4" s="273"/>
      <c r="V4" s="273"/>
      <c r="W4" s="273"/>
      <c r="X4" s="273"/>
      <c r="Y4" s="273"/>
      <c r="Z4" s="273"/>
      <c r="AA4" s="273"/>
      <c r="AB4" s="273"/>
    </row>
    <row r="5" spans="1:18" s="273" customFormat="1" ht="49.5" customHeight="1" thickBot="1">
      <c r="A5" s="278"/>
      <c r="B5" s="277"/>
      <c r="C5" s="469"/>
      <c r="D5" s="471"/>
      <c r="E5" s="471"/>
      <c r="F5" s="471"/>
      <c r="G5" s="473"/>
      <c r="H5" s="475"/>
      <c r="I5" s="477"/>
      <c r="J5" s="477"/>
      <c r="K5" s="276" t="s">
        <v>230</v>
      </c>
      <c r="L5" s="276" t="s">
        <v>229</v>
      </c>
      <c r="M5" s="276" t="s">
        <v>226</v>
      </c>
      <c r="N5" s="275" t="s">
        <v>228</v>
      </c>
      <c r="O5" s="275" t="s">
        <v>227</v>
      </c>
      <c r="P5" s="274" t="s">
        <v>226</v>
      </c>
      <c r="Q5" s="467"/>
      <c r="R5" s="467"/>
    </row>
    <row r="6" spans="1:18" ht="11.25">
      <c r="A6" s="272"/>
      <c r="B6" s="271"/>
      <c r="C6" s="251"/>
      <c r="D6" s="250"/>
      <c r="E6" s="250"/>
      <c r="F6" s="250"/>
      <c r="G6" s="249"/>
      <c r="H6" s="251">
        <f aca="true" t="shared" si="0" ref="H6:H37">I6+J6+M6+P6</f>
        <v>4</v>
      </c>
      <c r="I6" s="250">
        <v>0</v>
      </c>
      <c r="J6" s="250">
        <v>1</v>
      </c>
      <c r="K6" s="250">
        <v>1</v>
      </c>
      <c r="L6" s="250">
        <v>0</v>
      </c>
      <c r="M6" s="250">
        <f aca="true" t="shared" si="1" ref="M6:M37">K6+L6</f>
        <v>1</v>
      </c>
      <c r="N6" s="250">
        <v>0</v>
      </c>
      <c r="O6" s="250">
        <v>2</v>
      </c>
      <c r="P6" s="249">
        <f aca="true" t="shared" si="2" ref="P6:P37">N6+O6</f>
        <v>2</v>
      </c>
      <c r="Q6" s="248">
        <f aca="true" t="shared" si="3" ref="Q6:Q45">SUM(J6,M6,P6)</f>
        <v>4</v>
      </c>
      <c r="R6" s="248">
        <v>1</v>
      </c>
    </row>
    <row r="7" spans="1:18" s="241" customFormat="1" ht="11.25">
      <c r="A7" s="270"/>
      <c r="B7" s="269"/>
      <c r="C7" s="268">
        <v>348</v>
      </c>
      <c r="D7" s="267">
        <v>6092</v>
      </c>
      <c r="E7" s="267">
        <v>209</v>
      </c>
      <c r="F7" s="267">
        <v>3042</v>
      </c>
      <c r="G7" s="266">
        <v>0</v>
      </c>
      <c r="H7" s="268">
        <f t="shared" si="0"/>
        <v>11</v>
      </c>
      <c r="I7" s="267">
        <v>1</v>
      </c>
      <c r="J7" s="267">
        <v>9</v>
      </c>
      <c r="K7" s="267">
        <v>1</v>
      </c>
      <c r="L7" s="267">
        <v>0</v>
      </c>
      <c r="M7" s="267">
        <f t="shared" si="1"/>
        <v>1</v>
      </c>
      <c r="N7" s="267">
        <v>0</v>
      </c>
      <c r="O7" s="267">
        <v>0</v>
      </c>
      <c r="P7" s="266">
        <f t="shared" si="2"/>
        <v>0</v>
      </c>
      <c r="Q7" s="265">
        <f t="shared" si="3"/>
        <v>10</v>
      </c>
      <c r="R7" s="265">
        <v>0</v>
      </c>
    </row>
    <row r="8" spans="1:18" ht="11.25">
      <c r="A8" s="264"/>
      <c r="B8" s="263"/>
      <c r="C8" s="262"/>
      <c r="D8" s="261"/>
      <c r="E8" s="261"/>
      <c r="F8" s="261"/>
      <c r="G8" s="260"/>
      <c r="H8" s="262">
        <f t="shared" si="0"/>
        <v>19</v>
      </c>
      <c r="I8" s="261">
        <v>2</v>
      </c>
      <c r="J8" s="261">
        <v>11</v>
      </c>
      <c r="K8" s="261">
        <v>2</v>
      </c>
      <c r="L8" s="261">
        <v>3</v>
      </c>
      <c r="M8" s="261">
        <f t="shared" si="1"/>
        <v>5</v>
      </c>
      <c r="N8" s="261">
        <v>0</v>
      </c>
      <c r="O8" s="261">
        <v>1</v>
      </c>
      <c r="P8" s="260">
        <f t="shared" si="2"/>
        <v>1</v>
      </c>
      <c r="Q8" s="259">
        <f t="shared" si="3"/>
        <v>17</v>
      </c>
      <c r="R8" s="259">
        <v>1</v>
      </c>
    </row>
    <row r="9" spans="1:18" s="241" customFormat="1" ht="11.25">
      <c r="A9" s="270"/>
      <c r="B9" s="269"/>
      <c r="C9" s="268">
        <v>1524</v>
      </c>
      <c r="D9" s="267">
        <v>26513</v>
      </c>
      <c r="E9" s="267">
        <v>968</v>
      </c>
      <c r="F9" s="267">
        <v>14111</v>
      </c>
      <c r="G9" s="266">
        <v>3</v>
      </c>
      <c r="H9" s="268">
        <f t="shared" si="0"/>
        <v>35</v>
      </c>
      <c r="I9" s="267">
        <v>4</v>
      </c>
      <c r="J9" s="267">
        <v>30</v>
      </c>
      <c r="K9" s="267">
        <v>0</v>
      </c>
      <c r="L9" s="267">
        <v>1</v>
      </c>
      <c r="M9" s="267">
        <f t="shared" si="1"/>
        <v>1</v>
      </c>
      <c r="N9" s="267">
        <v>0</v>
      </c>
      <c r="O9" s="267">
        <v>0</v>
      </c>
      <c r="P9" s="266">
        <f t="shared" si="2"/>
        <v>0</v>
      </c>
      <c r="Q9" s="265">
        <f t="shared" si="3"/>
        <v>31</v>
      </c>
      <c r="R9" s="265">
        <v>0</v>
      </c>
    </row>
    <row r="10" spans="1:18" ht="11.25">
      <c r="A10" s="264"/>
      <c r="B10" s="263"/>
      <c r="C10" s="262"/>
      <c r="D10" s="261"/>
      <c r="E10" s="261"/>
      <c r="F10" s="261"/>
      <c r="G10" s="260"/>
      <c r="H10" s="262">
        <f t="shared" si="0"/>
        <v>9</v>
      </c>
      <c r="I10" s="261">
        <v>2</v>
      </c>
      <c r="J10" s="261">
        <v>2</v>
      </c>
      <c r="K10" s="261">
        <v>1</v>
      </c>
      <c r="L10" s="261">
        <v>1</v>
      </c>
      <c r="M10" s="261">
        <f t="shared" si="1"/>
        <v>2</v>
      </c>
      <c r="N10" s="261">
        <v>0</v>
      </c>
      <c r="O10" s="261">
        <v>3</v>
      </c>
      <c r="P10" s="260">
        <f t="shared" si="2"/>
        <v>3</v>
      </c>
      <c r="Q10" s="259">
        <f t="shared" si="3"/>
        <v>7</v>
      </c>
      <c r="R10" s="259">
        <v>0</v>
      </c>
    </row>
    <row r="11" spans="1:18" s="241" customFormat="1" ht="11.25">
      <c r="A11" s="270"/>
      <c r="B11" s="269"/>
      <c r="C11" s="268">
        <v>845</v>
      </c>
      <c r="D11" s="267">
        <v>7583</v>
      </c>
      <c r="E11" s="267">
        <v>403</v>
      </c>
      <c r="F11" s="267">
        <v>3808</v>
      </c>
      <c r="G11" s="266">
        <v>3</v>
      </c>
      <c r="H11" s="268">
        <f t="shared" si="0"/>
        <v>10</v>
      </c>
      <c r="I11" s="267">
        <v>1</v>
      </c>
      <c r="J11" s="267">
        <v>7</v>
      </c>
      <c r="K11" s="267">
        <v>1</v>
      </c>
      <c r="L11" s="267">
        <v>1</v>
      </c>
      <c r="M11" s="267">
        <f t="shared" si="1"/>
        <v>2</v>
      </c>
      <c r="N11" s="267">
        <v>0</v>
      </c>
      <c r="O11" s="267">
        <v>0</v>
      </c>
      <c r="P11" s="266">
        <f t="shared" si="2"/>
        <v>0</v>
      </c>
      <c r="Q11" s="265">
        <f t="shared" si="3"/>
        <v>9</v>
      </c>
      <c r="R11" s="265">
        <v>0</v>
      </c>
    </row>
    <row r="12" spans="1:18" ht="11.25">
      <c r="A12" s="264"/>
      <c r="B12" s="263"/>
      <c r="C12" s="262"/>
      <c r="D12" s="261"/>
      <c r="E12" s="261"/>
      <c r="F12" s="261"/>
      <c r="G12" s="260"/>
      <c r="H12" s="262">
        <f t="shared" si="0"/>
        <v>7</v>
      </c>
      <c r="I12" s="261">
        <v>4</v>
      </c>
      <c r="J12" s="261">
        <v>1</v>
      </c>
      <c r="K12" s="261">
        <v>1</v>
      </c>
      <c r="L12" s="261">
        <v>0</v>
      </c>
      <c r="M12" s="261">
        <f t="shared" si="1"/>
        <v>1</v>
      </c>
      <c r="N12" s="261">
        <v>0</v>
      </c>
      <c r="O12" s="261">
        <v>1</v>
      </c>
      <c r="P12" s="260">
        <f t="shared" si="2"/>
        <v>1</v>
      </c>
      <c r="Q12" s="259">
        <f t="shared" si="3"/>
        <v>3</v>
      </c>
      <c r="R12" s="259">
        <v>0</v>
      </c>
    </row>
    <row r="13" spans="1:18" s="241" customFormat="1" ht="11.25">
      <c r="A13" s="270"/>
      <c r="B13" s="269"/>
      <c r="C13" s="268">
        <v>217</v>
      </c>
      <c r="D13" s="267">
        <v>4079</v>
      </c>
      <c r="E13" s="267">
        <v>132</v>
      </c>
      <c r="F13" s="267">
        <v>2298</v>
      </c>
      <c r="G13" s="266">
        <v>2</v>
      </c>
      <c r="H13" s="268">
        <f t="shared" si="0"/>
        <v>38</v>
      </c>
      <c r="I13" s="267">
        <v>0</v>
      </c>
      <c r="J13" s="267">
        <v>37</v>
      </c>
      <c r="K13" s="267">
        <v>1</v>
      </c>
      <c r="L13" s="267">
        <v>0</v>
      </c>
      <c r="M13" s="267">
        <f t="shared" si="1"/>
        <v>1</v>
      </c>
      <c r="N13" s="267">
        <v>0</v>
      </c>
      <c r="O13" s="267">
        <v>0</v>
      </c>
      <c r="P13" s="266">
        <f t="shared" si="2"/>
        <v>0</v>
      </c>
      <c r="Q13" s="265">
        <f t="shared" si="3"/>
        <v>38</v>
      </c>
      <c r="R13" s="265">
        <v>0</v>
      </c>
    </row>
    <row r="14" spans="1:18" ht="11.25">
      <c r="A14" s="264"/>
      <c r="B14" s="263"/>
      <c r="C14" s="262"/>
      <c r="D14" s="261"/>
      <c r="E14" s="261"/>
      <c r="F14" s="261"/>
      <c r="G14" s="260"/>
      <c r="H14" s="262">
        <f t="shared" si="0"/>
        <v>31</v>
      </c>
      <c r="I14" s="261">
        <v>4</v>
      </c>
      <c r="J14" s="261">
        <v>9</v>
      </c>
      <c r="K14" s="261">
        <v>4</v>
      </c>
      <c r="L14" s="261">
        <v>8</v>
      </c>
      <c r="M14" s="261">
        <f t="shared" si="1"/>
        <v>12</v>
      </c>
      <c r="N14" s="261">
        <v>0</v>
      </c>
      <c r="O14" s="261">
        <v>6</v>
      </c>
      <c r="P14" s="260">
        <f t="shared" si="2"/>
        <v>6</v>
      </c>
      <c r="Q14" s="259">
        <f t="shared" si="3"/>
        <v>27</v>
      </c>
      <c r="R14" s="259">
        <v>4</v>
      </c>
    </row>
    <row r="15" spans="1:18" s="241" customFormat="1" ht="11.25">
      <c r="A15" s="270"/>
      <c r="B15" s="269"/>
      <c r="C15" s="268">
        <v>658</v>
      </c>
      <c r="D15" s="267">
        <v>6179</v>
      </c>
      <c r="E15" s="267">
        <v>280</v>
      </c>
      <c r="F15" s="267">
        <v>3184</v>
      </c>
      <c r="G15" s="266">
        <v>1</v>
      </c>
      <c r="H15" s="268">
        <f t="shared" si="0"/>
        <v>91</v>
      </c>
      <c r="I15" s="267">
        <v>5</v>
      </c>
      <c r="J15" s="267">
        <v>57</v>
      </c>
      <c r="K15" s="267">
        <v>16</v>
      </c>
      <c r="L15" s="267">
        <v>13</v>
      </c>
      <c r="M15" s="267">
        <f t="shared" si="1"/>
        <v>29</v>
      </c>
      <c r="N15" s="267">
        <v>0</v>
      </c>
      <c r="O15" s="267">
        <v>0</v>
      </c>
      <c r="P15" s="266">
        <f t="shared" si="2"/>
        <v>0</v>
      </c>
      <c r="Q15" s="265">
        <f t="shared" si="3"/>
        <v>86</v>
      </c>
      <c r="R15" s="265">
        <v>0</v>
      </c>
    </row>
    <row r="16" spans="1:18" ht="11.25">
      <c r="A16" s="264"/>
      <c r="B16" s="263"/>
      <c r="C16" s="262"/>
      <c r="D16" s="261"/>
      <c r="E16" s="261"/>
      <c r="F16" s="261"/>
      <c r="G16" s="260"/>
      <c r="H16" s="262">
        <f t="shared" si="0"/>
        <v>28</v>
      </c>
      <c r="I16" s="261">
        <v>8</v>
      </c>
      <c r="J16" s="261">
        <v>11</v>
      </c>
      <c r="K16" s="261">
        <v>2</v>
      </c>
      <c r="L16" s="261">
        <v>4</v>
      </c>
      <c r="M16" s="261">
        <f t="shared" si="1"/>
        <v>6</v>
      </c>
      <c r="N16" s="261">
        <v>0</v>
      </c>
      <c r="O16" s="261">
        <v>3</v>
      </c>
      <c r="P16" s="260">
        <f t="shared" si="2"/>
        <v>3</v>
      </c>
      <c r="Q16" s="259">
        <f t="shared" si="3"/>
        <v>20</v>
      </c>
      <c r="R16" s="259">
        <v>7</v>
      </c>
    </row>
    <row r="17" spans="1:18" s="241" customFormat="1" ht="11.25">
      <c r="A17" s="270"/>
      <c r="B17" s="269"/>
      <c r="C17" s="268">
        <v>160</v>
      </c>
      <c r="D17" s="267">
        <v>3472</v>
      </c>
      <c r="E17" s="267">
        <v>102</v>
      </c>
      <c r="F17" s="267">
        <v>2416</v>
      </c>
      <c r="G17" s="266">
        <v>0</v>
      </c>
      <c r="H17" s="268">
        <f t="shared" si="0"/>
        <v>22</v>
      </c>
      <c r="I17" s="267">
        <v>6</v>
      </c>
      <c r="J17" s="267">
        <v>14</v>
      </c>
      <c r="K17" s="267">
        <v>1</v>
      </c>
      <c r="L17" s="267">
        <v>1</v>
      </c>
      <c r="M17" s="267">
        <f t="shared" si="1"/>
        <v>2</v>
      </c>
      <c r="N17" s="267">
        <v>0</v>
      </c>
      <c r="O17" s="267">
        <v>0</v>
      </c>
      <c r="P17" s="266">
        <f t="shared" si="2"/>
        <v>0</v>
      </c>
      <c r="Q17" s="265">
        <f t="shared" si="3"/>
        <v>16</v>
      </c>
      <c r="R17" s="265">
        <v>0</v>
      </c>
    </row>
    <row r="18" spans="1:18" ht="11.25">
      <c r="A18" s="264"/>
      <c r="B18" s="263"/>
      <c r="C18" s="262"/>
      <c r="D18" s="261"/>
      <c r="E18" s="261"/>
      <c r="F18" s="261"/>
      <c r="G18" s="260"/>
      <c r="H18" s="262">
        <f t="shared" si="0"/>
        <v>22</v>
      </c>
      <c r="I18" s="261">
        <v>3</v>
      </c>
      <c r="J18" s="261">
        <v>11</v>
      </c>
      <c r="K18" s="261">
        <v>0</v>
      </c>
      <c r="L18" s="261">
        <v>1</v>
      </c>
      <c r="M18" s="261">
        <f t="shared" si="1"/>
        <v>1</v>
      </c>
      <c r="N18" s="261">
        <v>0</v>
      </c>
      <c r="O18" s="261">
        <v>7</v>
      </c>
      <c r="P18" s="260">
        <f t="shared" si="2"/>
        <v>7</v>
      </c>
      <c r="Q18" s="259">
        <f t="shared" si="3"/>
        <v>19</v>
      </c>
      <c r="R18" s="259">
        <v>0</v>
      </c>
    </row>
    <row r="19" spans="1:18" s="241" customFormat="1" ht="11.25">
      <c r="A19" s="270"/>
      <c r="B19" s="269"/>
      <c r="C19" s="268">
        <v>190</v>
      </c>
      <c r="D19" s="267">
        <v>1828</v>
      </c>
      <c r="E19" s="267">
        <v>95</v>
      </c>
      <c r="F19" s="267">
        <v>1085</v>
      </c>
      <c r="G19" s="266">
        <v>0</v>
      </c>
      <c r="H19" s="268">
        <f t="shared" si="0"/>
        <v>57</v>
      </c>
      <c r="I19" s="267">
        <v>3</v>
      </c>
      <c r="J19" s="267">
        <v>41</v>
      </c>
      <c r="K19" s="267">
        <v>7</v>
      </c>
      <c r="L19" s="267">
        <v>5</v>
      </c>
      <c r="M19" s="267">
        <f t="shared" si="1"/>
        <v>12</v>
      </c>
      <c r="N19" s="267">
        <v>1</v>
      </c>
      <c r="O19" s="267">
        <v>0</v>
      </c>
      <c r="P19" s="266">
        <f t="shared" si="2"/>
        <v>1</v>
      </c>
      <c r="Q19" s="265">
        <f t="shared" si="3"/>
        <v>54</v>
      </c>
      <c r="R19" s="265">
        <v>0</v>
      </c>
    </row>
    <row r="20" spans="1:18" ht="11.25">
      <c r="A20" s="264"/>
      <c r="B20" s="263"/>
      <c r="C20" s="262"/>
      <c r="D20" s="261"/>
      <c r="E20" s="261"/>
      <c r="F20" s="261"/>
      <c r="G20" s="260"/>
      <c r="H20" s="262">
        <f t="shared" si="0"/>
        <v>58</v>
      </c>
      <c r="I20" s="261">
        <v>12</v>
      </c>
      <c r="J20" s="261">
        <v>16</v>
      </c>
      <c r="K20" s="261">
        <v>10</v>
      </c>
      <c r="L20" s="261">
        <v>9</v>
      </c>
      <c r="M20" s="261">
        <f t="shared" si="1"/>
        <v>19</v>
      </c>
      <c r="N20" s="261">
        <v>1</v>
      </c>
      <c r="O20" s="261">
        <v>10</v>
      </c>
      <c r="P20" s="260">
        <f t="shared" si="2"/>
        <v>11</v>
      </c>
      <c r="Q20" s="259">
        <f t="shared" si="3"/>
        <v>46</v>
      </c>
      <c r="R20" s="259">
        <v>7</v>
      </c>
    </row>
    <row r="21" spans="1:18" s="241" customFormat="1" ht="11.25">
      <c r="A21" s="270"/>
      <c r="B21" s="269"/>
      <c r="C21" s="268">
        <v>1757</v>
      </c>
      <c r="D21" s="267">
        <v>13483</v>
      </c>
      <c r="E21" s="267">
        <v>779</v>
      </c>
      <c r="F21" s="267">
        <v>7254</v>
      </c>
      <c r="G21" s="266">
        <v>2</v>
      </c>
      <c r="H21" s="268">
        <f t="shared" si="0"/>
        <v>152</v>
      </c>
      <c r="I21" s="267">
        <v>20</v>
      </c>
      <c r="J21" s="267">
        <v>94</v>
      </c>
      <c r="K21" s="267">
        <v>17</v>
      </c>
      <c r="L21" s="267">
        <v>19</v>
      </c>
      <c r="M21" s="267">
        <f t="shared" si="1"/>
        <v>36</v>
      </c>
      <c r="N21" s="267">
        <v>1</v>
      </c>
      <c r="O21" s="267">
        <v>1</v>
      </c>
      <c r="P21" s="266">
        <f t="shared" si="2"/>
        <v>2</v>
      </c>
      <c r="Q21" s="265">
        <f t="shared" si="3"/>
        <v>132</v>
      </c>
      <c r="R21" s="265">
        <v>0</v>
      </c>
    </row>
    <row r="22" spans="1:18" ht="11.25">
      <c r="A22" s="264"/>
      <c r="B22" s="263"/>
      <c r="C22" s="262"/>
      <c r="D22" s="261"/>
      <c r="E22" s="261"/>
      <c r="F22" s="261"/>
      <c r="G22" s="260"/>
      <c r="H22" s="262">
        <f t="shared" si="0"/>
        <v>8</v>
      </c>
      <c r="I22" s="261">
        <v>2</v>
      </c>
      <c r="J22" s="261">
        <v>3</v>
      </c>
      <c r="K22" s="261">
        <v>1</v>
      </c>
      <c r="L22" s="261">
        <v>0</v>
      </c>
      <c r="M22" s="261">
        <f t="shared" si="1"/>
        <v>1</v>
      </c>
      <c r="N22" s="261">
        <v>0</v>
      </c>
      <c r="O22" s="261">
        <v>2</v>
      </c>
      <c r="P22" s="260">
        <f t="shared" si="2"/>
        <v>2</v>
      </c>
      <c r="Q22" s="259">
        <f t="shared" si="3"/>
        <v>6</v>
      </c>
      <c r="R22" s="259">
        <v>1</v>
      </c>
    </row>
    <row r="23" spans="1:18" s="241" customFormat="1" ht="11.25">
      <c r="A23" s="270"/>
      <c r="B23" s="269"/>
      <c r="C23" s="268">
        <v>533</v>
      </c>
      <c r="D23" s="267">
        <v>23267</v>
      </c>
      <c r="E23" s="267">
        <v>352</v>
      </c>
      <c r="F23" s="267">
        <v>10997</v>
      </c>
      <c r="G23" s="266">
        <v>3</v>
      </c>
      <c r="H23" s="268">
        <f t="shared" si="0"/>
        <v>54</v>
      </c>
      <c r="I23" s="267">
        <v>5</v>
      </c>
      <c r="J23" s="267">
        <v>47</v>
      </c>
      <c r="K23" s="267">
        <v>1</v>
      </c>
      <c r="L23" s="267">
        <v>1</v>
      </c>
      <c r="M23" s="267">
        <f t="shared" si="1"/>
        <v>2</v>
      </c>
      <c r="N23" s="267">
        <v>0</v>
      </c>
      <c r="O23" s="267">
        <v>0</v>
      </c>
      <c r="P23" s="266">
        <f t="shared" si="2"/>
        <v>0</v>
      </c>
      <c r="Q23" s="265">
        <f t="shared" si="3"/>
        <v>49</v>
      </c>
      <c r="R23" s="265">
        <v>0</v>
      </c>
    </row>
    <row r="24" spans="1:18" ht="11.25">
      <c r="A24" s="264"/>
      <c r="B24" s="263"/>
      <c r="C24" s="262"/>
      <c r="D24" s="261"/>
      <c r="E24" s="261"/>
      <c r="F24" s="261"/>
      <c r="G24" s="260"/>
      <c r="H24" s="262">
        <f t="shared" si="0"/>
        <v>34</v>
      </c>
      <c r="I24" s="261">
        <v>2</v>
      </c>
      <c r="J24" s="261">
        <v>15</v>
      </c>
      <c r="K24" s="261">
        <v>4</v>
      </c>
      <c r="L24" s="261">
        <v>4</v>
      </c>
      <c r="M24" s="261">
        <f t="shared" si="1"/>
        <v>8</v>
      </c>
      <c r="N24" s="261">
        <v>1</v>
      </c>
      <c r="O24" s="261">
        <v>8</v>
      </c>
      <c r="P24" s="260">
        <f t="shared" si="2"/>
        <v>9</v>
      </c>
      <c r="Q24" s="259">
        <f t="shared" si="3"/>
        <v>32</v>
      </c>
      <c r="R24" s="259">
        <v>1</v>
      </c>
    </row>
    <row r="25" spans="1:18" s="241" customFormat="1" ht="11.25">
      <c r="A25" s="270"/>
      <c r="B25" s="269"/>
      <c r="C25" s="268">
        <v>865</v>
      </c>
      <c r="D25" s="267">
        <v>17999</v>
      </c>
      <c r="E25" s="267">
        <v>480</v>
      </c>
      <c r="F25" s="267">
        <v>9361</v>
      </c>
      <c r="G25" s="266">
        <v>8</v>
      </c>
      <c r="H25" s="268">
        <f t="shared" si="0"/>
        <v>275</v>
      </c>
      <c r="I25" s="267">
        <v>30</v>
      </c>
      <c r="J25" s="267">
        <v>190</v>
      </c>
      <c r="K25" s="267">
        <v>37</v>
      </c>
      <c r="L25" s="267">
        <v>15</v>
      </c>
      <c r="M25" s="267">
        <f t="shared" si="1"/>
        <v>52</v>
      </c>
      <c r="N25" s="267">
        <v>0</v>
      </c>
      <c r="O25" s="267">
        <v>3</v>
      </c>
      <c r="P25" s="266">
        <f t="shared" si="2"/>
        <v>3</v>
      </c>
      <c r="Q25" s="265">
        <f t="shared" si="3"/>
        <v>245</v>
      </c>
      <c r="R25" s="265">
        <v>0</v>
      </c>
    </row>
    <row r="26" spans="1:18" ht="11.25">
      <c r="A26" s="264"/>
      <c r="B26" s="263"/>
      <c r="C26" s="262"/>
      <c r="D26" s="261"/>
      <c r="E26" s="261"/>
      <c r="F26" s="261"/>
      <c r="G26" s="260"/>
      <c r="H26" s="262">
        <f t="shared" si="0"/>
        <v>7</v>
      </c>
      <c r="I26" s="261">
        <v>5</v>
      </c>
      <c r="J26" s="261">
        <v>2</v>
      </c>
      <c r="K26" s="261">
        <v>0</v>
      </c>
      <c r="L26" s="261">
        <v>0</v>
      </c>
      <c r="M26" s="261">
        <f t="shared" si="1"/>
        <v>0</v>
      </c>
      <c r="N26" s="261">
        <v>0</v>
      </c>
      <c r="O26" s="261">
        <v>0</v>
      </c>
      <c r="P26" s="260">
        <f t="shared" si="2"/>
        <v>0</v>
      </c>
      <c r="Q26" s="259">
        <f t="shared" si="3"/>
        <v>2</v>
      </c>
      <c r="R26" s="259">
        <v>1</v>
      </c>
    </row>
    <row r="27" spans="1:18" s="241" customFormat="1" ht="11.25">
      <c r="A27" s="270"/>
      <c r="B27" s="269"/>
      <c r="C27" s="268">
        <v>375</v>
      </c>
      <c r="D27" s="267">
        <v>5464</v>
      </c>
      <c r="E27" s="267">
        <v>180</v>
      </c>
      <c r="F27" s="267">
        <v>2220</v>
      </c>
      <c r="G27" s="266">
        <v>0</v>
      </c>
      <c r="H27" s="268">
        <f t="shared" si="0"/>
        <v>25</v>
      </c>
      <c r="I27" s="267">
        <v>3</v>
      </c>
      <c r="J27" s="267">
        <v>22</v>
      </c>
      <c r="K27" s="267">
        <v>0</v>
      </c>
      <c r="L27" s="267">
        <v>0</v>
      </c>
      <c r="M27" s="267">
        <f t="shared" si="1"/>
        <v>0</v>
      </c>
      <c r="N27" s="267">
        <v>0</v>
      </c>
      <c r="O27" s="267">
        <v>0</v>
      </c>
      <c r="P27" s="266">
        <f t="shared" si="2"/>
        <v>0</v>
      </c>
      <c r="Q27" s="265">
        <f t="shared" si="3"/>
        <v>22</v>
      </c>
      <c r="R27" s="265">
        <v>0</v>
      </c>
    </row>
    <row r="28" spans="1:18" ht="11.25">
      <c r="A28" s="264"/>
      <c r="B28" s="263"/>
      <c r="C28" s="262"/>
      <c r="D28" s="261"/>
      <c r="E28" s="261"/>
      <c r="F28" s="261"/>
      <c r="G28" s="260"/>
      <c r="H28" s="262">
        <f t="shared" si="0"/>
        <v>4</v>
      </c>
      <c r="I28" s="261">
        <v>1</v>
      </c>
      <c r="J28" s="261">
        <v>2</v>
      </c>
      <c r="K28" s="261">
        <v>0</v>
      </c>
      <c r="L28" s="261">
        <v>0</v>
      </c>
      <c r="M28" s="261">
        <f t="shared" si="1"/>
        <v>0</v>
      </c>
      <c r="N28" s="261">
        <v>0</v>
      </c>
      <c r="O28" s="261">
        <v>1</v>
      </c>
      <c r="P28" s="260">
        <f t="shared" si="2"/>
        <v>1</v>
      </c>
      <c r="Q28" s="259">
        <f t="shared" si="3"/>
        <v>3</v>
      </c>
      <c r="R28" s="259">
        <v>0</v>
      </c>
    </row>
    <row r="29" spans="1:18" s="241" customFormat="1" ht="11.25">
      <c r="A29" s="270"/>
      <c r="B29" s="269"/>
      <c r="C29" s="268">
        <v>246</v>
      </c>
      <c r="D29" s="267">
        <v>7291</v>
      </c>
      <c r="E29" s="267">
        <v>143</v>
      </c>
      <c r="F29" s="267">
        <v>3155</v>
      </c>
      <c r="G29" s="266">
        <v>4</v>
      </c>
      <c r="H29" s="268">
        <f t="shared" si="0"/>
        <v>23</v>
      </c>
      <c r="I29" s="267">
        <v>3</v>
      </c>
      <c r="J29" s="267">
        <v>19</v>
      </c>
      <c r="K29" s="267">
        <v>1</v>
      </c>
      <c r="L29" s="267">
        <v>0</v>
      </c>
      <c r="M29" s="267">
        <f t="shared" si="1"/>
        <v>1</v>
      </c>
      <c r="N29" s="267">
        <v>0</v>
      </c>
      <c r="O29" s="267">
        <v>0</v>
      </c>
      <c r="P29" s="266">
        <f t="shared" si="2"/>
        <v>0</v>
      </c>
      <c r="Q29" s="265">
        <f t="shared" si="3"/>
        <v>20</v>
      </c>
      <c r="R29" s="265">
        <v>0</v>
      </c>
    </row>
    <row r="30" spans="1:18" ht="11.25">
      <c r="A30" s="264"/>
      <c r="B30" s="263"/>
      <c r="C30" s="262"/>
      <c r="D30" s="261"/>
      <c r="E30" s="261"/>
      <c r="F30" s="261"/>
      <c r="G30" s="260"/>
      <c r="H30" s="262">
        <f t="shared" si="0"/>
        <v>2</v>
      </c>
      <c r="I30" s="261">
        <v>0</v>
      </c>
      <c r="J30" s="261">
        <v>2</v>
      </c>
      <c r="K30" s="261">
        <v>0</v>
      </c>
      <c r="L30" s="261">
        <v>0</v>
      </c>
      <c r="M30" s="261">
        <f t="shared" si="1"/>
        <v>0</v>
      </c>
      <c r="N30" s="261">
        <v>0</v>
      </c>
      <c r="O30" s="261">
        <v>0</v>
      </c>
      <c r="P30" s="260">
        <f t="shared" si="2"/>
        <v>0</v>
      </c>
      <c r="Q30" s="259">
        <f t="shared" si="3"/>
        <v>2</v>
      </c>
      <c r="R30" s="259">
        <v>0</v>
      </c>
    </row>
    <row r="31" spans="1:18" s="241" customFormat="1" ht="11.25">
      <c r="A31" s="270"/>
      <c r="B31" s="269"/>
      <c r="C31" s="268">
        <v>474</v>
      </c>
      <c r="D31" s="267">
        <v>4837</v>
      </c>
      <c r="E31" s="267">
        <v>205</v>
      </c>
      <c r="F31" s="267">
        <v>2403</v>
      </c>
      <c r="G31" s="266">
        <v>0</v>
      </c>
      <c r="H31" s="268">
        <f t="shared" si="0"/>
        <v>37</v>
      </c>
      <c r="I31" s="267">
        <v>2</v>
      </c>
      <c r="J31" s="267">
        <v>29</v>
      </c>
      <c r="K31" s="267">
        <v>4</v>
      </c>
      <c r="L31" s="267">
        <v>2</v>
      </c>
      <c r="M31" s="267">
        <f t="shared" si="1"/>
        <v>6</v>
      </c>
      <c r="N31" s="267">
        <v>0</v>
      </c>
      <c r="O31" s="267">
        <v>0</v>
      </c>
      <c r="P31" s="266">
        <f t="shared" si="2"/>
        <v>0</v>
      </c>
      <c r="Q31" s="265">
        <f t="shared" si="3"/>
        <v>35</v>
      </c>
      <c r="R31" s="265">
        <v>0</v>
      </c>
    </row>
    <row r="32" spans="1:18" ht="11.25">
      <c r="A32" s="264"/>
      <c r="B32" s="263"/>
      <c r="C32" s="262"/>
      <c r="D32" s="261"/>
      <c r="E32" s="261"/>
      <c r="F32" s="261"/>
      <c r="G32" s="260"/>
      <c r="H32" s="262">
        <f t="shared" si="0"/>
        <v>7</v>
      </c>
      <c r="I32" s="261">
        <v>1</v>
      </c>
      <c r="J32" s="261">
        <v>5</v>
      </c>
      <c r="K32" s="261">
        <v>1</v>
      </c>
      <c r="L32" s="261">
        <v>0</v>
      </c>
      <c r="M32" s="261">
        <f t="shared" si="1"/>
        <v>1</v>
      </c>
      <c r="N32" s="261">
        <v>0</v>
      </c>
      <c r="O32" s="261">
        <v>0</v>
      </c>
      <c r="P32" s="260">
        <f t="shared" si="2"/>
        <v>0</v>
      </c>
      <c r="Q32" s="259">
        <f t="shared" si="3"/>
        <v>6</v>
      </c>
      <c r="R32" s="259">
        <v>3</v>
      </c>
    </row>
    <row r="33" spans="1:18" s="241" customFormat="1" ht="11.25">
      <c r="A33" s="270"/>
      <c r="B33" s="269"/>
      <c r="C33" s="268">
        <v>344</v>
      </c>
      <c r="D33" s="267">
        <v>4513</v>
      </c>
      <c r="E33" s="267">
        <v>174</v>
      </c>
      <c r="F33" s="267">
        <v>2227</v>
      </c>
      <c r="G33" s="266">
        <v>1</v>
      </c>
      <c r="H33" s="268">
        <f t="shared" si="0"/>
        <v>6</v>
      </c>
      <c r="I33" s="267">
        <v>0</v>
      </c>
      <c r="J33" s="267">
        <v>5</v>
      </c>
      <c r="K33" s="267">
        <v>1</v>
      </c>
      <c r="L33" s="267">
        <v>0</v>
      </c>
      <c r="M33" s="267">
        <f t="shared" si="1"/>
        <v>1</v>
      </c>
      <c r="N33" s="267">
        <v>0</v>
      </c>
      <c r="O33" s="267">
        <v>0</v>
      </c>
      <c r="P33" s="266">
        <f t="shared" si="2"/>
        <v>0</v>
      </c>
      <c r="Q33" s="265">
        <f t="shared" si="3"/>
        <v>6</v>
      </c>
      <c r="R33" s="265">
        <v>0</v>
      </c>
    </row>
    <row r="34" spans="1:18" ht="11.25">
      <c r="A34" s="264"/>
      <c r="B34" s="263"/>
      <c r="C34" s="262"/>
      <c r="D34" s="261"/>
      <c r="E34" s="261"/>
      <c r="F34" s="261"/>
      <c r="G34" s="260"/>
      <c r="H34" s="262">
        <f t="shared" si="0"/>
        <v>55</v>
      </c>
      <c r="I34" s="261">
        <v>10</v>
      </c>
      <c r="J34" s="261">
        <v>38</v>
      </c>
      <c r="K34" s="261">
        <v>0</v>
      </c>
      <c r="L34" s="261">
        <v>4</v>
      </c>
      <c r="M34" s="261">
        <f t="shared" si="1"/>
        <v>4</v>
      </c>
      <c r="N34" s="261">
        <v>0</v>
      </c>
      <c r="O34" s="261">
        <v>3</v>
      </c>
      <c r="P34" s="260">
        <f t="shared" si="2"/>
        <v>3</v>
      </c>
      <c r="Q34" s="259">
        <f t="shared" si="3"/>
        <v>45</v>
      </c>
      <c r="R34" s="259">
        <v>1</v>
      </c>
    </row>
    <row r="35" spans="1:18" s="241" customFormat="1" ht="11.25">
      <c r="A35" s="270"/>
      <c r="B35" s="269"/>
      <c r="C35" s="268">
        <v>13272</v>
      </c>
      <c r="D35" s="267">
        <v>91911</v>
      </c>
      <c r="E35" s="267">
        <v>5542</v>
      </c>
      <c r="F35" s="267">
        <v>42372</v>
      </c>
      <c r="G35" s="266">
        <v>34</v>
      </c>
      <c r="H35" s="268">
        <f t="shared" si="0"/>
        <v>384</v>
      </c>
      <c r="I35" s="267">
        <v>61</v>
      </c>
      <c r="J35" s="267">
        <v>309</v>
      </c>
      <c r="K35" s="267">
        <v>5</v>
      </c>
      <c r="L35" s="267">
        <v>7</v>
      </c>
      <c r="M35" s="267">
        <f t="shared" si="1"/>
        <v>12</v>
      </c>
      <c r="N35" s="267">
        <v>0</v>
      </c>
      <c r="O35" s="267">
        <v>2</v>
      </c>
      <c r="P35" s="266">
        <f t="shared" si="2"/>
        <v>2</v>
      </c>
      <c r="Q35" s="265">
        <f t="shared" si="3"/>
        <v>323</v>
      </c>
      <c r="R35" s="265">
        <v>0</v>
      </c>
    </row>
    <row r="36" spans="1:18" ht="11.25">
      <c r="A36" s="264"/>
      <c r="B36" s="263"/>
      <c r="C36" s="262"/>
      <c r="D36" s="261"/>
      <c r="E36" s="261"/>
      <c r="F36" s="261"/>
      <c r="G36" s="260"/>
      <c r="H36" s="262">
        <f t="shared" si="0"/>
        <v>27</v>
      </c>
      <c r="I36" s="261">
        <v>4</v>
      </c>
      <c r="J36" s="261">
        <v>18</v>
      </c>
      <c r="K36" s="261">
        <v>1</v>
      </c>
      <c r="L36" s="261">
        <v>1</v>
      </c>
      <c r="M36" s="261">
        <f t="shared" si="1"/>
        <v>2</v>
      </c>
      <c r="N36" s="261">
        <v>0</v>
      </c>
      <c r="O36" s="261">
        <v>3</v>
      </c>
      <c r="P36" s="260">
        <f t="shared" si="2"/>
        <v>3</v>
      </c>
      <c r="Q36" s="259">
        <f t="shared" si="3"/>
        <v>23</v>
      </c>
      <c r="R36" s="259">
        <v>1</v>
      </c>
    </row>
    <row r="37" spans="1:18" s="241" customFormat="1" ht="11.25">
      <c r="A37" s="270"/>
      <c r="B37" s="269"/>
      <c r="C37" s="268">
        <v>5954</v>
      </c>
      <c r="D37" s="267">
        <v>62708</v>
      </c>
      <c r="E37" s="267">
        <v>2789</v>
      </c>
      <c r="F37" s="267">
        <v>29361</v>
      </c>
      <c r="G37" s="266">
        <v>10</v>
      </c>
      <c r="H37" s="268">
        <f t="shared" si="0"/>
        <v>310</v>
      </c>
      <c r="I37" s="267">
        <v>42</v>
      </c>
      <c r="J37" s="267">
        <v>257</v>
      </c>
      <c r="K37" s="267">
        <v>8</v>
      </c>
      <c r="L37" s="267">
        <v>3</v>
      </c>
      <c r="M37" s="267">
        <f t="shared" si="1"/>
        <v>11</v>
      </c>
      <c r="N37" s="267">
        <v>0</v>
      </c>
      <c r="O37" s="267">
        <v>0</v>
      </c>
      <c r="P37" s="266">
        <f t="shared" si="2"/>
        <v>0</v>
      </c>
      <c r="Q37" s="265">
        <f t="shared" si="3"/>
        <v>268</v>
      </c>
      <c r="R37" s="265">
        <v>1</v>
      </c>
    </row>
    <row r="38" spans="1:18" ht="11.25">
      <c r="A38" s="264"/>
      <c r="B38" s="263"/>
      <c r="C38" s="262"/>
      <c r="D38" s="261"/>
      <c r="E38" s="261"/>
      <c r="F38" s="261"/>
      <c r="G38" s="260"/>
      <c r="H38" s="262">
        <f aca="true" t="shared" si="4" ref="H38:H69">I38+J38+M38+P38</f>
        <v>6</v>
      </c>
      <c r="I38" s="261">
        <v>0</v>
      </c>
      <c r="J38" s="261">
        <v>5</v>
      </c>
      <c r="K38" s="261">
        <v>0</v>
      </c>
      <c r="L38" s="261">
        <v>0</v>
      </c>
      <c r="M38" s="261">
        <f aca="true" t="shared" si="5" ref="M38:M69">K38+L38</f>
        <v>0</v>
      </c>
      <c r="N38" s="261">
        <v>0</v>
      </c>
      <c r="O38" s="261">
        <v>1</v>
      </c>
      <c r="P38" s="260">
        <f aca="true" t="shared" si="6" ref="P38:P69">N38+O38</f>
        <v>1</v>
      </c>
      <c r="Q38" s="259">
        <f t="shared" si="3"/>
        <v>6</v>
      </c>
      <c r="R38" s="259">
        <v>0</v>
      </c>
    </row>
    <row r="39" spans="1:18" s="241" customFormat="1" ht="11.25">
      <c r="A39" s="270"/>
      <c r="B39" s="269"/>
      <c r="C39" s="268">
        <v>1643</v>
      </c>
      <c r="D39" s="267">
        <v>26538</v>
      </c>
      <c r="E39" s="267">
        <v>921</v>
      </c>
      <c r="F39" s="267">
        <v>14898</v>
      </c>
      <c r="G39" s="266">
        <v>5</v>
      </c>
      <c r="H39" s="268">
        <f t="shared" si="4"/>
        <v>63</v>
      </c>
      <c r="I39" s="267">
        <v>8</v>
      </c>
      <c r="J39" s="267">
        <v>54</v>
      </c>
      <c r="K39" s="267">
        <v>1</v>
      </c>
      <c r="L39" s="267">
        <v>0</v>
      </c>
      <c r="M39" s="267">
        <f t="shared" si="5"/>
        <v>1</v>
      </c>
      <c r="N39" s="267">
        <v>0</v>
      </c>
      <c r="O39" s="267">
        <v>0</v>
      </c>
      <c r="P39" s="266">
        <f t="shared" si="6"/>
        <v>0</v>
      </c>
      <c r="Q39" s="265">
        <f t="shared" si="3"/>
        <v>55</v>
      </c>
      <c r="R39" s="265">
        <v>0</v>
      </c>
    </row>
    <row r="40" spans="1:18" ht="11.25">
      <c r="A40" s="264"/>
      <c r="B40" s="263"/>
      <c r="C40" s="262"/>
      <c r="D40" s="261"/>
      <c r="E40" s="261"/>
      <c r="F40" s="261"/>
      <c r="G40" s="260"/>
      <c r="H40" s="262">
        <f t="shared" si="4"/>
        <v>55</v>
      </c>
      <c r="I40" s="261">
        <v>23</v>
      </c>
      <c r="J40" s="261">
        <v>25</v>
      </c>
      <c r="K40" s="261">
        <v>4</v>
      </c>
      <c r="L40" s="261">
        <v>1</v>
      </c>
      <c r="M40" s="261">
        <f t="shared" si="5"/>
        <v>5</v>
      </c>
      <c r="N40" s="261">
        <v>0</v>
      </c>
      <c r="O40" s="261">
        <v>2</v>
      </c>
      <c r="P40" s="260">
        <f t="shared" si="6"/>
        <v>2</v>
      </c>
      <c r="Q40" s="259">
        <f t="shared" si="3"/>
        <v>32</v>
      </c>
      <c r="R40" s="259">
        <v>5</v>
      </c>
    </row>
    <row r="41" spans="1:18" s="241" customFormat="1" ht="11.25">
      <c r="A41" s="270"/>
      <c r="B41" s="269"/>
      <c r="C41" s="268">
        <v>2421</v>
      </c>
      <c r="D41" s="267">
        <v>28096</v>
      </c>
      <c r="E41" s="267">
        <v>1265</v>
      </c>
      <c r="F41" s="267">
        <v>11488</v>
      </c>
      <c r="G41" s="266">
        <v>8</v>
      </c>
      <c r="H41" s="268">
        <f t="shared" si="4"/>
        <v>254</v>
      </c>
      <c r="I41" s="267">
        <v>22</v>
      </c>
      <c r="J41" s="267">
        <v>228</v>
      </c>
      <c r="K41" s="267">
        <v>3</v>
      </c>
      <c r="L41" s="267">
        <v>1</v>
      </c>
      <c r="M41" s="267">
        <f t="shared" si="5"/>
        <v>4</v>
      </c>
      <c r="N41" s="267">
        <v>0</v>
      </c>
      <c r="O41" s="267">
        <v>0</v>
      </c>
      <c r="P41" s="266">
        <f t="shared" si="6"/>
        <v>0</v>
      </c>
      <c r="Q41" s="265">
        <f t="shared" si="3"/>
        <v>232</v>
      </c>
      <c r="R41" s="265">
        <v>0</v>
      </c>
    </row>
    <row r="42" spans="1:18" ht="11.25">
      <c r="A42" s="264"/>
      <c r="B42" s="263"/>
      <c r="C42" s="262"/>
      <c r="D42" s="261"/>
      <c r="E42" s="261"/>
      <c r="F42" s="261"/>
      <c r="G42" s="260"/>
      <c r="H42" s="262">
        <f t="shared" si="4"/>
        <v>100</v>
      </c>
      <c r="I42" s="261">
        <v>37</v>
      </c>
      <c r="J42" s="261">
        <v>45</v>
      </c>
      <c r="K42" s="261">
        <v>7</v>
      </c>
      <c r="L42" s="261">
        <v>10</v>
      </c>
      <c r="M42" s="261">
        <f t="shared" si="5"/>
        <v>17</v>
      </c>
      <c r="N42" s="261">
        <v>0</v>
      </c>
      <c r="O42" s="261">
        <v>1</v>
      </c>
      <c r="P42" s="260">
        <f t="shared" si="6"/>
        <v>1</v>
      </c>
      <c r="Q42" s="259">
        <f t="shared" si="3"/>
        <v>63</v>
      </c>
      <c r="R42" s="259">
        <v>1</v>
      </c>
    </row>
    <row r="43" spans="1:18" s="241" customFormat="1" ht="11.25">
      <c r="A43" s="270"/>
      <c r="B43" s="269"/>
      <c r="C43" s="268">
        <v>2855</v>
      </c>
      <c r="D43" s="267">
        <v>91508</v>
      </c>
      <c r="E43" s="267">
        <v>1641</v>
      </c>
      <c r="F43" s="267">
        <v>41656</v>
      </c>
      <c r="G43" s="266">
        <v>12</v>
      </c>
      <c r="H43" s="268">
        <f t="shared" si="4"/>
        <v>248</v>
      </c>
      <c r="I43" s="267">
        <v>23</v>
      </c>
      <c r="J43" s="267">
        <v>211</v>
      </c>
      <c r="K43" s="267">
        <v>7</v>
      </c>
      <c r="L43" s="267">
        <v>7</v>
      </c>
      <c r="M43" s="267">
        <f t="shared" si="5"/>
        <v>14</v>
      </c>
      <c r="N43" s="267">
        <v>0</v>
      </c>
      <c r="O43" s="267">
        <v>0</v>
      </c>
      <c r="P43" s="266">
        <f t="shared" si="6"/>
        <v>0</v>
      </c>
      <c r="Q43" s="265">
        <f t="shared" si="3"/>
        <v>225</v>
      </c>
      <c r="R43" s="265">
        <v>0</v>
      </c>
    </row>
    <row r="44" spans="1:18" ht="11.25">
      <c r="A44" s="264"/>
      <c r="B44" s="263"/>
      <c r="C44" s="262"/>
      <c r="D44" s="261"/>
      <c r="E44" s="261"/>
      <c r="F44" s="261"/>
      <c r="G44" s="260"/>
      <c r="H44" s="262">
        <f t="shared" si="4"/>
        <v>21</v>
      </c>
      <c r="I44" s="261">
        <v>3</v>
      </c>
      <c r="J44" s="261">
        <v>9</v>
      </c>
      <c r="K44" s="261">
        <v>2</v>
      </c>
      <c r="L44" s="261">
        <v>3</v>
      </c>
      <c r="M44" s="261">
        <f t="shared" si="5"/>
        <v>5</v>
      </c>
      <c r="N44" s="261">
        <v>0</v>
      </c>
      <c r="O44" s="261">
        <v>4</v>
      </c>
      <c r="P44" s="260">
        <f t="shared" si="6"/>
        <v>4</v>
      </c>
      <c r="Q44" s="259">
        <f t="shared" si="3"/>
        <v>18</v>
      </c>
      <c r="R44" s="259">
        <v>2</v>
      </c>
    </row>
    <row r="45" spans="1:18" s="241" customFormat="1" ht="11.25">
      <c r="A45" s="270"/>
      <c r="B45" s="269"/>
      <c r="C45" s="268">
        <v>2856</v>
      </c>
      <c r="D45" s="267">
        <v>21674</v>
      </c>
      <c r="E45" s="267">
        <v>1261</v>
      </c>
      <c r="F45" s="267">
        <v>11081</v>
      </c>
      <c r="G45" s="266">
        <v>2</v>
      </c>
      <c r="H45" s="268">
        <f t="shared" si="4"/>
        <v>66</v>
      </c>
      <c r="I45" s="267">
        <v>8</v>
      </c>
      <c r="J45" s="267">
        <v>51</v>
      </c>
      <c r="K45" s="267">
        <v>4</v>
      </c>
      <c r="L45" s="267">
        <v>2</v>
      </c>
      <c r="M45" s="267">
        <f t="shared" si="5"/>
        <v>6</v>
      </c>
      <c r="N45" s="267">
        <v>1</v>
      </c>
      <c r="O45" s="267">
        <v>0</v>
      </c>
      <c r="P45" s="266">
        <f t="shared" si="6"/>
        <v>1</v>
      </c>
      <c r="Q45" s="265">
        <f t="shared" si="3"/>
        <v>58</v>
      </c>
      <c r="R45" s="265">
        <v>0</v>
      </c>
    </row>
    <row r="46" spans="1:18" ht="11.25">
      <c r="A46" s="264"/>
      <c r="B46" s="263"/>
      <c r="C46" s="262"/>
      <c r="D46" s="261"/>
      <c r="E46" s="261"/>
      <c r="F46" s="261"/>
      <c r="G46" s="260"/>
      <c r="H46" s="262">
        <f t="shared" si="4"/>
        <v>504</v>
      </c>
      <c r="I46" s="261">
        <f>SUM(I6:I45)-I47</f>
        <v>123</v>
      </c>
      <c r="J46" s="261">
        <f>SUM(J6:J45)-J47</f>
        <v>231</v>
      </c>
      <c r="K46" s="261">
        <f>SUM(K6:K45)-K47</f>
        <v>41</v>
      </c>
      <c r="L46" s="261">
        <f>SUM(L6:L45)-L47</f>
        <v>49</v>
      </c>
      <c r="M46" s="261">
        <f t="shared" si="5"/>
        <v>90</v>
      </c>
      <c r="N46" s="261">
        <f>SUM(N6:N45)-N47</f>
        <v>2</v>
      </c>
      <c r="O46" s="261">
        <f>SUM(O6:O45)-O47</f>
        <v>58</v>
      </c>
      <c r="P46" s="260">
        <f t="shared" si="6"/>
        <v>60</v>
      </c>
      <c r="Q46" s="259">
        <f>SUM(Q6,Q8,Q10,Q12,Q14,Q16,Q18,Q20,Q22,Q24,Q26,Q28,Q30,Q32,Q34,Q36,Q38,Q40,Q42,Q44)</f>
        <v>381</v>
      </c>
      <c r="R46" s="259">
        <f>SUM(R6:R45)-R47</f>
        <v>36</v>
      </c>
    </row>
    <row r="47" spans="1:18" s="241" customFormat="1" ht="12" thickBot="1">
      <c r="A47" s="258"/>
      <c r="B47" s="257"/>
      <c r="C47" s="245">
        <f>SUMIF($B6:$B45,"",C6:C45)</f>
        <v>37537</v>
      </c>
      <c r="D47" s="244">
        <f>SUMIF($B6:$B45,"",D6:D45)</f>
        <v>455035</v>
      </c>
      <c r="E47" s="244">
        <f>SUMIF($B6:$B45,"",E6:E45)</f>
        <v>17921</v>
      </c>
      <c r="F47" s="244">
        <f>SUMIF($B6:$B45,"",F6:F45)</f>
        <v>218417</v>
      </c>
      <c r="G47" s="243">
        <f>SUMIF($B6:$B45,"",G6:G45)</f>
        <v>98</v>
      </c>
      <c r="H47" s="245">
        <f t="shared" si="4"/>
        <v>2161</v>
      </c>
      <c r="I47" s="244">
        <f>SUM(I7,I9,I11,I13,I15,I17,I19,I21,I23,I25,I27,I29,I31,I33,I35,I37,I39,I41,I43,I45)</f>
        <v>247</v>
      </c>
      <c r="J47" s="244">
        <f>SUM(J7,J9,J11,J13,J15,J17,J19,J21,J23,J25,J27,J29,J31,J33,J35,J37,J39,J41,J43,J45)</f>
        <v>1711</v>
      </c>
      <c r="K47" s="244">
        <f>SUM(K7,K9,K11,K13,K15,K17,K19,K21,K23,K25,K27,K29,K31,K33,K35,K37,K39,K41,K43,K45)</f>
        <v>116</v>
      </c>
      <c r="L47" s="244">
        <f>SUM(L7,L9,L11,L13,L15,L17,L19,L21,L23,L25,L27,L29,L31,L33,L35,L37,L39,L41,L43,L45)</f>
        <v>78</v>
      </c>
      <c r="M47" s="244">
        <f t="shared" si="5"/>
        <v>194</v>
      </c>
      <c r="N47" s="244">
        <f>SUM(N7,N9,N11,N13,N15,N17,N19,N21,N23,N25,N27,N29,N31,N33,N35,N37,N39,N41,N43,N45)</f>
        <v>3</v>
      </c>
      <c r="O47" s="244">
        <f>SUM(O7,O9,O11,O13,O15,O17,O19,O21,O23,O25,O27,O29,O31,O33,O35,O37,O39,O41,O43,O45)</f>
        <v>6</v>
      </c>
      <c r="P47" s="243">
        <f t="shared" si="6"/>
        <v>9</v>
      </c>
      <c r="Q47" s="242">
        <f>SUM(Q7,Q9,Q11,Q13,Q15,Q17,Q19,Q21,Q23,Q25,Q27,Q29,Q31,Q33,Q35,Q37,Q39,Q41,Q43,Q45)</f>
        <v>1914</v>
      </c>
      <c r="R47" s="242">
        <f>SUM(R7,R9,R11,R13,R15,R17,R19,R21,R23,R25,R27,R29,R31,R33,R35,R37,R39,R41,R43,R45)</f>
        <v>1</v>
      </c>
    </row>
    <row r="48" spans="1:18" ht="11.25">
      <c r="A48" s="272"/>
      <c r="B48" s="271"/>
      <c r="C48" s="251"/>
      <c r="D48" s="250"/>
      <c r="E48" s="250"/>
      <c r="F48" s="250"/>
      <c r="G48" s="249"/>
      <c r="H48" s="251">
        <f t="shared" si="4"/>
        <v>129</v>
      </c>
      <c r="I48" s="250">
        <v>48</v>
      </c>
      <c r="J48" s="250">
        <v>29</v>
      </c>
      <c r="K48" s="250">
        <v>9</v>
      </c>
      <c r="L48" s="250">
        <v>20</v>
      </c>
      <c r="M48" s="250">
        <f t="shared" si="5"/>
        <v>29</v>
      </c>
      <c r="N48" s="250">
        <v>6</v>
      </c>
      <c r="O48" s="250">
        <v>17</v>
      </c>
      <c r="P48" s="249">
        <f t="shared" si="6"/>
        <v>23</v>
      </c>
      <c r="Q48" s="248">
        <f aca="true" t="shared" si="7" ref="Q48:Q63">SUM(J48,M48,P48)</f>
        <v>81</v>
      </c>
      <c r="R48" s="248">
        <v>14</v>
      </c>
    </row>
    <row r="49" spans="1:18" s="241" customFormat="1" ht="11.25">
      <c r="A49" s="270"/>
      <c r="B49" s="269"/>
      <c r="C49" s="268">
        <v>6</v>
      </c>
      <c r="D49" s="267">
        <v>331</v>
      </c>
      <c r="E49" s="267">
        <v>4</v>
      </c>
      <c r="F49" s="267">
        <v>68</v>
      </c>
      <c r="G49" s="266">
        <v>0</v>
      </c>
      <c r="H49" s="268">
        <f t="shared" si="4"/>
        <v>0</v>
      </c>
      <c r="I49" s="267">
        <v>0</v>
      </c>
      <c r="J49" s="267">
        <v>0</v>
      </c>
      <c r="K49" s="267">
        <v>0</v>
      </c>
      <c r="L49" s="267">
        <v>0</v>
      </c>
      <c r="M49" s="267">
        <f t="shared" si="5"/>
        <v>0</v>
      </c>
      <c r="N49" s="267">
        <v>0</v>
      </c>
      <c r="O49" s="267">
        <v>0</v>
      </c>
      <c r="P49" s="266">
        <f t="shared" si="6"/>
        <v>0</v>
      </c>
      <c r="Q49" s="265">
        <f t="shared" si="7"/>
        <v>0</v>
      </c>
      <c r="R49" s="265">
        <v>0</v>
      </c>
    </row>
    <row r="50" spans="1:18" ht="11.25">
      <c r="A50" s="264"/>
      <c r="B50" s="263"/>
      <c r="C50" s="262"/>
      <c r="D50" s="261"/>
      <c r="E50" s="261"/>
      <c r="F50" s="261"/>
      <c r="G50" s="260"/>
      <c r="H50" s="262">
        <f t="shared" si="4"/>
        <v>4</v>
      </c>
      <c r="I50" s="261">
        <v>1</v>
      </c>
      <c r="J50" s="261">
        <v>3</v>
      </c>
      <c r="K50" s="261">
        <v>0</v>
      </c>
      <c r="L50" s="261">
        <v>0</v>
      </c>
      <c r="M50" s="261">
        <f t="shared" si="5"/>
        <v>0</v>
      </c>
      <c r="N50" s="261">
        <v>0</v>
      </c>
      <c r="O50" s="261">
        <v>0</v>
      </c>
      <c r="P50" s="260">
        <f t="shared" si="6"/>
        <v>0</v>
      </c>
      <c r="Q50" s="259">
        <f t="shared" si="7"/>
        <v>3</v>
      </c>
      <c r="R50" s="259">
        <v>0</v>
      </c>
    </row>
    <row r="51" spans="1:18" s="241" customFormat="1" ht="11.25">
      <c r="A51" s="270"/>
      <c r="B51" s="269"/>
      <c r="C51" s="268">
        <v>6</v>
      </c>
      <c r="D51" s="267">
        <v>77</v>
      </c>
      <c r="E51" s="267">
        <v>3</v>
      </c>
      <c r="F51" s="267">
        <v>34</v>
      </c>
      <c r="G51" s="266">
        <v>0</v>
      </c>
      <c r="H51" s="268">
        <f t="shared" si="4"/>
        <v>1</v>
      </c>
      <c r="I51" s="267">
        <v>0</v>
      </c>
      <c r="J51" s="267">
        <v>1</v>
      </c>
      <c r="K51" s="267">
        <v>0</v>
      </c>
      <c r="L51" s="267">
        <v>0</v>
      </c>
      <c r="M51" s="267">
        <f t="shared" si="5"/>
        <v>0</v>
      </c>
      <c r="N51" s="267">
        <v>0</v>
      </c>
      <c r="O51" s="267">
        <v>0</v>
      </c>
      <c r="P51" s="266">
        <f t="shared" si="6"/>
        <v>0</v>
      </c>
      <c r="Q51" s="265">
        <f t="shared" si="7"/>
        <v>1</v>
      </c>
      <c r="R51" s="265">
        <v>0</v>
      </c>
    </row>
    <row r="52" spans="1:18" ht="11.25">
      <c r="A52" s="264"/>
      <c r="B52" s="263"/>
      <c r="C52" s="262"/>
      <c r="D52" s="261"/>
      <c r="E52" s="261"/>
      <c r="F52" s="261"/>
      <c r="G52" s="260"/>
      <c r="H52" s="262">
        <f t="shared" si="4"/>
        <v>34</v>
      </c>
      <c r="I52" s="261">
        <v>9</v>
      </c>
      <c r="J52" s="261">
        <v>11</v>
      </c>
      <c r="K52" s="261">
        <v>3</v>
      </c>
      <c r="L52" s="261">
        <v>7</v>
      </c>
      <c r="M52" s="261">
        <f t="shared" si="5"/>
        <v>10</v>
      </c>
      <c r="N52" s="261">
        <v>1</v>
      </c>
      <c r="O52" s="261">
        <v>3</v>
      </c>
      <c r="P52" s="260">
        <f t="shared" si="6"/>
        <v>4</v>
      </c>
      <c r="Q52" s="259">
        <f t="shared" si="7"/>
        <v>25</v>
      </c>
      <c r="R52" s="259">
        <v>1</v>
      </c>
    </row>
    <row r="53" spans="1:18" s="241" customFormat="1" ht="11.25">
      <c r="A53" s="270"/>
      <c r="B53" s="269"/>
      <c r="C53" s="268">
        <v>872</v>
      </c>
      <c r="D53" s="267">
        <v>4923</v>
      </c>
      <c r="E53" s="267">
        <v>430</v>
      </c>
      <c r="F53" s="267">
        <v>2718</v>
      </c>
      <c r="G53" s="266">
        <v>0</v>
      </c>
      <c r="H53" s="268">
        <f t="shared" si="4"/>
        <v>84</v>
      </c>
      <c r="I53" s="267">
        <v>5</v>
      </c>
      <c r="J53" s="267">
        <v>65</v>
      </c>
      <c r="K53" s="267">
        <v>5</v>
      </c>
      <c r="L53" s="267">
        <v>7</v>
      </c>
      <c r="M53" s="267">
        <f t="shared" si="5"/>
        <v>12</v>
      </c>
      <c r="N53" s="267">
        <v>0</v>
      </c>
      <c r="O53" s="267">
        <v>2</v>
      </c>
      <c r="P53" s="266">
        <f t="shared" si="6"/>
        <v>2</v>
      </c>
      <c r="Q53" s="265">
        <f t="shared" si="7"/>
        <v>79</v>
      </c>
      <c r="R53" s="265">
        <v>0</v>
      </c>
    </row>
    <row r="54" spans="1:18" ht="11.25">
      <c r="A54" s="264"/>
      <c r="B54" s="263"/>
      <c r="C54" s="262"/>
      <c r="D54" s="261"/>
      <c r="E54" s="261"/>
      <c r="F54" s="261"/>
      <c r="G54" s="260"/>
      <c r="H54" s="262">
        <f t="shared" si="4"/>
        <v>1</v>
      </c>
      <c r="I54" s="261">
        <v>0</v>
      </c>
      <c r="J54" s="261">
        <v>0</v>
      </c>
      <c r="K54" s="261">
        <v>0</v>
      </c>
      <c r="L54" s="261">
        <v>0</v>
      </c>
      <c r="M54" s="261">
        <f t="shared" si="5"/>
        <v>0</v>
      </c>
      <c r="N54" s="261">
        <v>0</v>
      </c>
      <c r="O54" s="261">
        <v>1</v>
      </c>
      <c r="P54" s="260">
        <f t="shared" si="6"/>
        <v>1</v>
      </c>
      <c r="Q54" s="259">
        <f t="shared" si="7"/>
        <v>1</v>
      </c>
      <c r="R54" s="259">
        <v>0</v>
      </c>
    </row>
    <row r="55" spans="1:18" s="241" customFormat="1" ht="11.25">
      <c r="A55" s="270"/>
      <c r="B55" s="269"/>
      <c r="C55" s="268">
        <v>141</v>
      </c>
      <c r="D55" s="267">
        <v>542</v>
      </c>
      <c r="E55" s="267">
        <v>61</v>
      </c>
      <c r="F55" s="267">
        <v>243</v>
      </c>
      <c r="G55" s="266">
        <v>0</v>
      </c>
      <c r="H55" s="268">
        <f t="shared" si="4"/>
        <v>1</v>
      </c>
      <c r="I55" s="267">
        <v>1</v>
      </c>
      <c r="J55" s="267">
        <v>0</v>
      </c>
      <c r="K55" s="267">
        <v>0</v>
      </c>
      <c r="L55" s="267">
        <v>0</v>
      </c>
      <c r="M55" s="267">
        <f t="shared" si="5"/>
        <v>0</v>
      </c>
      <c r="N55" s="267">
        <v>0</v>
      </c>
      <c r="O55" s="267">
        <v>0</v>
      </c>
      <c r="P55" s="266">
        <f t="shared" si="6"/>
        <v>0</v>
      </c>
      <c r="Q55" s="265">
        <f t="shared" si="7"/>
        <v>0</v>
      </c>
      <c r="R55" s="265">
        <v>0</v>
      </c>
    </row>
    <row r="56" spans="1:18" ht="11.25">
      <c r="A56" s="264"/>
      <c r="B56" s="263"/>
      <c r="C56" s="262"/>
      <c r="D56" s="261"/>
      <c r="E56" s="261"/>
      <c r="F56" s="261"/>
      <c r="G56" s="260"/>
      <c r="H56" s="262">
        <f t="shared" si="4"/>
        <v>6</v>
      </c>
      <c r="I56" s="261">
        <v>2</v>
      </c>
      <c r="J56" s="261">
        <v>2</v>
      </c>
      <c r="K56" s="261">
        <v>1</v>
      </c>
      <c r="L56" s="261">
        <v>0</v>
      </c>
      <c r="M56" s="261">
        <f t="shared" si="5"/>
        <v>1</v>
      </c>
      <c r="N56" s="261">
        <v>0</v>
      </c>
      <c r="O56" s="261">
        <v>1</v>
      </c>
      <c r="P56" s="260">
        <f t="shared" si="6"/>
        <v>1</v>
      </c>
      <c r="Q56" s="259">
        <f t="shared" si="7"/>
        <v>4</v>
      </c>
      <c r="R56" s="259">
        <v>1</v>
      </c>
    </row>
    <row r="57" spans="1:18" s="241" customFormat="1" ht="11.25">
      <c r="A57" s="270"/>
      <c r="B57" s="269"/>
      <c r="C57" s="268">
        <v>84</v>
      </c>
      <c r="D57" s="267">
        <v>550</v>
      </c>
      <c r="E57" s="267">
        <v>40</v>
      </c>
      <c r="F57" s="267">
        <v>269</v>
      </c>
      <c r="G57" s="266">
        <v>0</v>
      </c>
      <c r="H57" s="268">
        <f t="shared" si="4"/>
        <v>3</v>
      </c>
      <c r="I57" s="267">
        <v>1</v>
      </c>
      <c r="J57" s="267">
        <v>2</v>
      </c>
      <c r="K57" s="267">
        <v>0</v>
      </c>
      <c r="L57" s="267">
        <v>0</v>
      </c>
      <c r="M57" s="267">
        <f t="shared" si="5"/>
        <v>0</v>
      </c>
      <c r="N57" s="267">
        <v>0</v>
      </c>
      <c r="O57" s="267">
        <v>0</v>
      </c>
      <c r="P57" s="266">
        <f t="shared" si="6"/>
        <v>0</v>
      </c>
      <c r="Q57" s="265">
        <f t="shared" si="7"/>
        <v>2</v>
      </c>
      <c r="R57" s="265">
        <v>0</v>
      </c>
    </row>
    <row r="58" spans="1:18" ht="11.25">
      <c r="A58" s="264"/>
      <c r="B58" s="263"/>
      <c r="C58" s="262"/>
      <c r="D58" s="261"/>
      <c r="E58" s="261"/>
      <c r="F58" s="261"/>
      <c r="G58" s="260"/>
      <c r="H58" s="262">
        <f t="shared" si="4"/>
        <v>24</v>
      </c>
      <c r="I58" s="261">
        <v>8</v>
      </c>
      <c r="J58" s="261">
        <v>11</v>
      </c>
      <c r="K58" s="261">
        <v>2</v>
      </c>
      <c r="L58" s="261">
        <v>1</v>
      </c>
      <c r="M58" s="261">
        <f t="shared" si="5"/>
        <v>3</v>
      </c>
      <c r="N58" s="261">
        <v>0</v>
      </c>
      <c r="O58" s="261">
        <v>2</v>
      </c>
      <c r="P58" s="260">
        <f t="shared" si="6"/>
        <v>2</v>
      </c>
      <c r="Q58" s="259">
        <f t="shared" si="7"/>
        <v>16</v>
      </c>
      <c r="R58" s="259">
        <v>3</v>
      </c>
    </row>
    <row r="59" spans="1:18" s="241" customFormat="1" ht="11.25">
      <c r="A59" s="270"/>
      <c r="B59" s="269"/>
      <c r="C59" s="268">
        <v>9</v>
      </c>
      <c r="D59" s="267">
        <v>448</v>
      </c>
      <c r="E59" s="267">
        <v>4</v>
      </c>
      <c r="F59" s="267">
        <v>212</v>
      </c>
      <c r="G59" s="266">
        <v>0</v>
      </c>
      <c r="H59" s="268">
        <f t="shared" si="4"/>
        <v>19</v>
      </c>
      <c r="I59" s="267">
        <v>9</v>
      </c>
      <c r="J59" s="267">
        <v>10</v>
      </c>
      <c r="K59" s="267">
        <v>0</v>
      </c>
      <c r="L59" s="267">
        <v>0</v>
      </c>
      <c r="M59" s="267">
        <f t="shared" si="5"/>
        <v>0</v>
      </c>
      <c r="N59" s="267">
        <v>0</v>
      </c>
      <c r="O59" s="267">
        <v>0</v>
      </c>
      <c r="P59" s="266">
        <f t="shared" si="6"/>
        <v>0</v>
      </c>
      <c r="Q59" s="265">
        <f t="shared" si="7"/>
        <v>10</v>
      </c>
      <c r="R59" s="265">
        <v>0</v>
      </c>
    </row>
    <row r="60" spans="1:18" ht="11.25">
      <c r="A60" s="264"/>
      <c r="B60" s="263"/>
      <c r="C60" s="262"/>
      <c r="D60" s="261"/>
      <c r="E60" s="261"/>
      <c r="F60" s="261"/>
      <c r="G60" s="260"/>
      <c r="H60" s="262">
        <f t="shared" si="4"/>
        <v>0</v>
      </c>
      <c r="I60" s="261">
        <v>0</v>
      </c>
      <c r="J60" s="261">
        <v>0</v>
      </c>
      <c r="K60" s="261">
        <v>0</v>
      </c>
      <c r="L60" s="261">
        <v>0</v>
      </c>
      <c r="M60" s="261">
        <f t="shared" si="5"/>
        <v>0</v>
      </c>
      <c r="N60" s="261">
        <v>0</v>
      </c>
      <c r="O60" s="261">
        <v>0</v>
      </c>
      <c r="P60" s="260">
        <f t="shared" si="6"/>
        <v>0</v>
      </c>
      <c r="Q60" s="259">
        <f t="shared" si="7"/>
        <v>0</v>
      </c>
      <c r="R60" s="259">
        <v>0</v>
      </c>
    </row>
    <row r="61" spans="1:18" s="241" customFormat="1" ht="11.25">
      <c r="A61" s="270"/>
      <c r="B61" s="269"/>
      <c r="C61" s="268">
        <v>4</v>
      </c>
      <c r="D61" s="267">
        <v>19</v>
      </c>
      <c r="E61" s="267">
        <v>1</v>
      </c>
      <c r="F61" s="267">
        <v>8</v>
      </c>
      <c r="G61" s="266">
        <v>0</v>
      </c>
      <c r="H61" s="268">
        <f t="shared" si="4"/>
        <v>0</v>
      </c>
      <c r="I61" s="267">
        <v>0</v>
      </c>
      <c r="J61" s="267">
        <v>0</v>
      </c>
      <c r="K61" s="267">
        <v>0</v>
      </c>
      <c r="L61" s="267">
        <v>0</v>
      </c>
      <c r="M61" s="267">
        <f t="shared" si="5"/>
        <v>0</v>
      </c>
      <c r="N61" s="267">
        <v>0</v>
      </c>
      <c r="O61" s="267">
        <v>0</v>
      </c>
      <c r="P61" s="266">
        <f t="shared" si="6"/>
        <v>0</v>
      </c>
      <c r="Q61" s="265">
        <f t="shared" si="7"/>
        <v>0</v>
      </c>
      <c r="R61" s="265">
        <v>0</v>
      </c>
    </row>
    <row r="62" spans="1:18" ht="11.25">
      <c r="A62" s="264"/>
      <c r="B62" s="263"/>
      <c r="C62" s="262"/>
      <c r="D62" s="261"/>
      <c r="E62" s="261"/>
      <c r="F62" s="261"/>
      <c r="G62" s="260"/>
      <c r="H62" s="262">
        <f t="shared" si="4"/>
        <v>13</v>
      </c>
      <c r="I62" s="261">
        <v>4</v>
      </c>
      <c r="J62" s="261">
        <v>6</v>
      </c>
      <c r="K62" s="261">
        <v>2</v>
      </c>
      <c r="L62" s="261">
        <v>1</v>
      </c>
      <c r="M62" s="261">
        <f t="shared" si="5"/>
        <v>3</v>
      </c>
      <c r="N62" s="261">
        <v>0</v>
      </c>
      <c r="O62" s="261">
        <v>0</v>
      </c>
      <c r="P62" s="260">
        <f t="shared" si="6"/>
        <v>0</v>
      </c>
      <c r="Q62" s="259">
        <f t="shared" si="7"/>
        <v>9</v>
      </c>
      <c r="R62" s="259">
        <v>1</v>
      </c>
    </row>
    <row r="63" spans="1:18" s="241" customFormat="1" ht="11.25">
      <c r="A63" s="270"/>
      <c r="B63" s="269"/>
      <c r="C63" s="268">
        <v>138</v>
      </c>
      <c r="D63" s="267">
        <v>1895</v>
      </c>
      <c r="E63" s="267">
        <v>94</v>
      </c>
      <c r="F63" s="267">
        <v>927</v>
      </c>
      <c r="G63" s="266">
        <v>1</v>
      </c>
      <c r="H63" s="268">
        <f t="shared" si="4"/>
        <v>19</v>
      </c>
      <c r="I63" s="267">
        <v>3</v>
      </c>
      <c r="J63" s="267">
        <v>16</v>
      </c>
      <c r="K63" s="267">
        <v>0</v>
      </c>
      <c r="L63" s="267">
        <v>0</v>
      </c>
      <c r="M63" s="267">
        <f t="shared" si="5"/>
        <v>0</v>
      </c>
      <c r="N63" s="267">
        <v>0</v>
      </c>
      <c r="O63" s="267">
        <v>0</v>
      </c>
      <c r="P63" s="266">
        <f t="shared" si="6"/>
        <v>0</v>
      </c>
      <c r="Q63" s="265">
        <f t="shared" si="7"/>
        <v>16</v>
      </c>
      <c r="R63" s="265">
        <v>0</v>
      </c>
    </row>
    <row r="64" spans="1:18" ht="11.25">
      <c r="A64" s="264"/>
      <c r="B64" s="263"/>
      <c r="C64" s="262"/>
      <c r="D64" s="261"/>
      <c r="E64" s="261"/>
      <c r="F64" s="261"/>
      <c r="G64" s="260"/>
      <c r="H64" s="262">
        <f t="shared" si="4"/>
        <v>211</v>
      </c>
      <c r="I64" s="261">
        <f>SUM(I48:I63)-I65</f>
        <v>72</v>
      </c>
      <c r="J64" s="261">
        <f>SUM(J48:J63)-J65</f>
        <v>62</v>
      </c>
      <c r="K64" s="261">
        <f>SUM(K48:K63)-K65</f>
        <v>17</v>
      </c>
      <c r="L64" s="261">
        <f>SUM(L48:L63)-L65</f>
        <v>29</v>
      </c>
      <c r="M64" s="261">
        <f t="shared" si="5"/>
        <v>46</v>
      </c>
      <c r="N64" s="261">
        <f>SUM(N48:N63)-N65</f>
        <v>7</v>
      </c>
      <c r="O64" s="261">
        <f>SUM(O48:O63)-O65</f>
        <v>24</v>
      </c>
      <c r="P64" s="260">
        <f t="shared" si="6"/>
        <v>31</v>
      </c>
      <c r="Q64" s="259">
        <f>SUM(Q48,Q50,Q52,Q54,Q56,Q58,Q60,Q62)</f>
        <v>139</v>
      </c>
      <c r="R64" s="259">
        <f>SUM(R48:R63)-R65</f>
        <v>20</v>
      </c>
    </row>
    <row r="65" spans="1:18" s="241" customFormat="1" ht="12" thickBot="1">
      <c r="A65" s="258"/>
      <c r="B65" s="257"/>
      <c r="C65" s="245">
        <f>SUMIF($B48:$B63,"",C48:C63)</f>
        <v>1260</v>
      </c>
      <c r="D65" s="244">
        <f>SUMIF($B48:$B63,"",D48:D63)</f>
        <v>8785</v>
      </c>
      <c r="E65" s="244">
        <f>SUMIF($B48:$B63,"",E48:E63)</f>
        <v>637</v>
      </c>
      <c r="F65" s="244">
        <f>SUMIF($B48:$B63,"",F48:F63)</f>
        <v>4479</v>
      </c>
      <c r="G65" s="243">
        <f>SUMIF($B48:$B63,"",G48:G63)</f>
        <v>1</v>
      </c>
      <c r="H65" s="245">
        <f t="shared" si="4"/>
        <v>127</v>
      </c>
      <c r="I65" s="244">
        <f>SUM(I49,I51,I53,I55,I57,I59,I61,I63)</f>
        <v>19</v>
      </c>
      <c r="J65" s="244">
        <f>SUM(J49,J51,J53,J55,J57,J59,J61,J63)</f>
        <v>94</v>
      </c>
      <c r="K65" s="244">
        <f>SUM(K49,K51,K53,K55,K57,K59,K61,K63)</f>
        <v>5</v>
      </c>
      <c r="L65" s="244">
        <f>SUM(L49,L51,L53,L55,L57,L59,L61,L63)</f>
        <v>7</v>
      </c>
      <c r="M65" s="244">
        <f t="shared" si="5"/>
        <v>12</v>
      </c>
      <c r="N65" s="244">
        <f>SUM(N49,N51,N53,N55,N57,N59,N61,N63)</f>
        <v>0</v>
      </c>
      <c r="O65" s="244">
        <f>SUM(O49,O51,O53,O55,O57,O59,O61,O63)</f>
        <v>2</v>
      </c>
      <c r="P65" s="243">
        <f t="shared" si="6"/>
        <v>2</v>
      </c>
      <c r="Q65" s="242">
        <f>SUM(Q49,Q51,Q53,Q55,Q57,Q59,Q61,Q63)</f>
        <v>108</v>
      </c>
      <c r="R65" s="242">
        <f>SUM(R49,R51,R53,R55,R57,R59,R61,R63)</f>
        <v>0</v>
      </c>
    </row>
    <row r="66" spans="1:18" ht="11.25">
      <c r="A66" s="264"/>
      <c r="B66" s="263"/>
      <c r="C66" s="251"/>
      <c r="D66" s="250"/>
      <c r="E66" s="250"/>
      <c r="F66" s="250"/>
      <c r="G66" s="249"/>
      <c r="H66" s="251">
        <f t="shared" si="4"/>
        <v>132</v>
      </c>
      <c r="I66" s="250">
        <v>76</v>
      </c>
      <c r="J66" s="250">
        <v>30</v>
      </c>
      <c r="K66" s="250">
        <v>9</v>
      </c>
      <c r="L66" s="250">
        <v>12</v>
      </c>
      <c r="M66" s="250">
        <f t="shared" si="5"/>
        <v>21</v>
      </c>
      <c r="N66" s="250">
        <v>2</v>
      </c>
      <c r="O66" s="250">
        <v>3</v>
      </c>
      <c r="P66" s="249">
        <f t="shared" si="6"/>
        <v>5</v>
      </c>
      <c r="Q66" s="248">
        <f aca="true" t="shared" si="8" ref="Q66:Q71">SUM(J66,M66,P66)</f>
        <v>56</v>
      </c>
      <c r="R66" s="248">
        <v>15</v>
      </c>
    </row>
    <row r="67" spans="1:18" s="241" customFormat="1" ht="11.25">
      <c r="A67" s="270"/>
      <c r="B67" s="269"/>
      <c r="C67" s="268">
        <v>292</v>
      </c>
      <c r="D67" s="267">
        <v>2999</v>
      </c>
      <c r="E67" s="267">
        <v>164</v>
      </c>
      <c r="F67" s="267">
        <v>2695</v>
      </c>
      <c r="G67" s="266">
        <v>0</v>
      </c>
      <c r="H67" s="268">
        <f t="shared" si="4"/>
        <v>6</v>
      </c>
      <c r="I67" s="267">
        <v>2</v>
      </c>
      <c r="J67" s="267">
        <v>2</v>
      </c>
      <c r="K67" s="267">
        <v>1</v>
      </c>
      <c r="L67" s="267">
        <v>1</v>
      </c>
      <c r="M67" s="267">
        <f t="shared" si="5"/>
        <v>2</v>
      </c>
      <c r="N67" s="267">
        <v>0</v>
      </c>
      <c r="O67" s="267">
        <v>0</v>
      </c>
      <c r="P67" s="266">
        <f t="shared" si="6"/>
        <v>0</v>
      </c>
      <c r="Q67" s="265">
        <f t="shared" si="8"/>
        <v>4</v>
      </c>
      <c r="R67" s="265">
        <v>0</v>
      </c>
    </row>
    <row r="68" spans="1:18" ht="11.25">
      <c r="A68" s="264"/>
      <c r="B68" s="263"/>
      <c r="C68" s="262"/>
      <c r="D68" s="261"/>
      <c r="E68" s="261"/>
      <c r="F68" s="261"/>
      <c r="G68" s="260"/>
      <c r="H68" s="262">
        <f t="shared" si="4"/>
        <v>227</v>
      </c>
      <c r="I68" s="261">
        <v>84</v>
      </c>
      <c r="J68" s="261">
        <v>56</v>
      </c>
      <c r="K68" s="261">
        <v>24</v>
      </c>
      <c r="L68" s="261">
        <v>25</v>
      </c>
      <c r="M68" s="261">
        <f t="shared" si="5"/>
        <v>49</v>
      </c>
      <c r="N68" s="261">
        <v>3</v>
      </c>
      <c r="O68" s="261">
        <v>35</v>
      </c>
      <c r="P68" s="260">
        <f t="shared" si="6"/>
        <v>38</v>
      </c>
      <c r="Q68" s="259">
        <f t="shared" si="8"/>
        <v>143</v>
      </c>
      <c r="R68" s="259">
        <v>34</v>
      </c>
    </row>
    <row r="69" spans="1:18" s="241" customFormat="1" ht="12" thickBot="1">
      <c r="A69" s="258"/>
      <c r="B69" s="257"/>
      <c r="C69" s="245">
        <v>2808</v>
      </c>
      <c r="D69" s="244">
        <v>21751</v>
      </c>
      <c r="E69" s="244">
        <v>1324</v>
      </c>
      <c r="F69" s="244">
        <v>10313</v>
      </c>
      <c r="G69" s="243">
        <v>7</v>
      </c>
      <c r="H69" s="245">
        <f t="shared" si="4"/>
        <v>175</v>
      </c>
      <c r="I69" s="244">
        <v>23</v>
      </c>
      <c r="J69" s="244">
        <v>117</v>
      </c>
      <c r="K69" s="244">
        <v>25</v>
      </c>
      <c r="L69" s="244">
        <v>9</v>
      </c>
      <c r="M69" s="244">
        <f t="shared" si="5"/>
        <v>34</v>
      </c>
      <c r="N69" s="244">
        <v>1</v>
      </c>
      <c r="O69" s="244">
        <v>0</v>
      </c>
      <c r="P69" s="243">
        <f t="shared" si="6"/>
        <v>1</v>
      </c>
      <c r="Q69" s="242">
        <f t="shared" si="8"/>
        <v>152</v>
      </c>
      <c r="R69" s="242">
        <v>0</v>
      </c>
    </row>
    <row r="70" spans="1:18" ht="11.25">
      <c r="A70" s="256"/>
      <c r="B70" s="252"/>
      <c r="C70" s="251"/>
      <c r="D70" s="250"/>
      <c r="E70" s="250"/>
      <c r="F70" s="250"/>
      <c r="G70" s="249"/>
      <c r="H70" s="251">
        <f>I70+J70+M70+P70</f>
        <v>42</v>
      </c>
      <c r="I70" s="250">
        <v>15</v>
      </c>
      <c r="J70" s="250">
        <v>15</v>
      </c>
      <c r="K70" s="250">
        <v>2</v>
      </c>
      <c r="L70" s="250">
        <v>4</v>
      </c>
      <c r="M70" s="250">
        <f>K70+L70</f>
        <v>6</v>
      </c>
      <c r="N70" s="250">
        <v>1</v>
      </c>
      <c r="O70" s="250">
        <v>5</v>
      </c>
      <c r="P70" s="249">
        <f>N70+O70</f>
        <v>6</v>
      </c>
      <c r="Q70" s="248">
        <f t="shared" si="8"/>
        <v>27</v>
      </c>
      <c r="R70" s="248">
        <v>5</v>
      </c>
    </row>
    <row r="71" spans="1:18" s="241" customFormat="1" ht="12" thickBot="1">
      <c r="A71" s="255"/>
      <c r="B71" s="254"/>
      <c r="C71" s="245">
        <v>2656</v>
      </c>
      <c r="D71" s="244">
        <v>26445</v>
      </c>
      <c r="E71" s="244">
        <v>1576</v>
      </c>
      <c r="F71" s="244">
        <v>15826</v>
      </c>
      <c r="G71" s="243">
        <v>1</v>
      </c>
      <c r="H71" s="245">
        <f>I71+J71+M71+P71</f>
        <v>58</v>
      </c>
      <c r="I71" s="244">
        <v>11</v>
      </c>
      <c r="J71" s="244">
        <v>43</v>
      </c>
      <c r="K71" s="244">
        <v>3</v>
      </c>
      <c r="L71" s="244">
        <v>1</v>
      </c>
      <c r="M71" s="244">
        <f>K71+L71</f>
        <v>4</v>
      </c>
      <c r="N71" s="244">
        <v>0</v>
      </c>
      <c r="O71" s="244">
        <v>0</v>
      </c>
      <c r="P71" s="243">
        <f>N71+O71</f>
        <v>0</v>
      </c>
      <c r="Q71" s="242">
        <f t="shared" si="8"/>
        <v>47</v>
      </c>
      <c r="R71" s="242">
        <v>0</v>
      </c>
    </row>
    <row r="72" spans="1:18" ht="11.25">
      <c r="A72" s="253"/>
      <c r="B72" s="252"/>
      <c r="C72" s="251"/>
      <c r="D72" s="250"/>
      <c r="E72" s="250"/>
      <c r="F72" s="250"/>
      <c r="G72" s="249"/>
      <c r="H72" s="251">
        <f>I72+J72+M72+P72</f>
        <v>1116</v>
      </c>
      <c r="I72" s="250">
        <f aca="true" t="shared" si="9" ref="I72:L73">I70+I68+I66+I64+I46</f>
        <v>370</v>
      </c>
      <c r="J72" s="250">
        <f t="shared" si="9"/>
        <v>394</v>
      </c>
      <c r="K72" s="250">
        <f t="shared" si="9"/>
        <v>93</v>
      </c>
      <c r="L72" s="250">
        <f t="shared" si="9"/>
        <v>119</v>
      </c>
      <c r="M72" s="250">
        <f>K72+L72</f>
        <v>212</v>
      </c>
      <c r="N72" s="250">
        <f>N70+N68+N66+N64+N46</f>
        <v>15</v>
      </c>
      <c r="O72" s="250">
        <f>O70+O68+O66+O64+O46</f>
        <v>125</v>
      </c>
      <c r="P72" s="249">
        <f>N72+O72</f>
        <v>140</v>
      </c>
      <c r="Q72" s="248">
        <f>J72+M72+P72</f>
        <v>746</v>
      </c>
      <c r="R72" s="248">
        <f>R70+R68+R66+R64+R46</f>
        <v>110</v>
      </c>
    </row>
    <row r="73" spans="1:18" s="241" customFormat="1" ht="12" thickBot="1">
      <c r="A73" s="247"/>
      <c r="B73" s="246"/>
      <c r="C73" s="245">
        <f>C71+C69+C67+C65+C47</f>
        <v>44553</v>
      </c>
      <c r="D73" s="244">
        <f>D71+D69+D67+D65+D47</f>
        <v>515015</v>
      </c>
      <c r="E73" s="244">
        <f>E71+E69+E67+E65+E47</f>
        <v>21622</v>
      </c>
      <c r="F73" s="244">
        <f>F71+F69+F67+F65+F47</f>
        <v>251730</v>
      </c>
      <c r="G73" s="243">
        <f>G71+G69+G67+G65+G47</f>
        <v>107</v>
      </c>
      <c r="H73" s="245">
        <f>I73+J73+M73+P73</f>
        <v>2527</v>
      </c>
      <c r="I73" s="244">
        <f t="shared" si="9"/>
        <v>302</v>
      </c>
      <c r="J73" s="244">
        <f t="shared" si="9"/>
        <v>1967</v>
      </c>
      <c r="K73" s="244">
        <f t="shared" si="9"/>
        <v>150</v>
      </c>
      <c r="L73" s="244">
        <f t="shared" si="9"/>
        <v>96</v>
      </c>
      <c r="M73" s="244">
        <f>K73+L73</f>
        <v>246</v>
      </c>
      <c r="N73" s="244">
        <f>N71+N69+N67+N65+N47</f>
        <v>4</v>
      </c>
      <c r="O73" s="244">
        <f>O71+O69+O67+O65+O47</f>
        <v>8</v>
      </c>
      <c r="P73" s="243">
        <f>N73+O73</f>
        <v>12</v>
      </c>
      <c r="Q73" s="242">
        <f>J73+M73+P73</f>
        <v>2225</v>
      </c>
      <c r="R73" s="242">
        <f>R71+R69+R67+R65+R47</f>
        <v>1</v>
      </c>
    </row>
    <row r="74" spans="1:18" ht="11.25">
      <c r="A74" s="240" t="s">
        <v>225</v>
      </c>
      <c r="B74" s="240"/>
      <c r="C74" s="240"/>
      <c r="D74" s="240"/>
      <c r="E74" s="240"/>
      <c r="F74" s="240"/>
      <c r="G74" s="240"/>
      <c r="H74" s="240" t="s">
        <v>224</v>
      </c>
      <c r="I74" s="240"/>
      <c r="J74" s="240"/>
      <c r="K74" s="240"/>
      <c r="L74" s="240"/>
      <c r="M74" s="240"/>
      <c r="N74" s="240"/>
      <c r="O74" s="240"/>
      <c r="P74" s="240"/>
      <c r="Q74" s="240"/>
      <c r="R74" s="240"/>
    </row>
    <row r="75" spans="1:18" ht="11.25">
      <c r="A75" s="240" t="s">
        <v>223</v>
      </c>
      <c r="B75" s="240"/>
      <c r="C75" s="240"/>
      <c r="D75" s="240"/>
      <c r="E75" s="240"/>
      <c r="F75" s="240"/>
      <c r="G75" s="240"/>
      <c r="H75" s="240" t="s">
        <v>222</v>
      </c>
      <c r="I75" s="240"/>
      <c r="J75" s="240"/>
      <c r="K75" s="240"/>
      <c r="L75" s="240"/>
      <c r="M75" s="240"/>
      <c r="N75" s="240"/>
      <c r="O75" s="240"/>
      <c r="P75" s="240"/>
      <c r="Q75" s="240"/>
      <c r="R75" s="240"/>
    </row>
    <row r="76" spans="1:18" ht="11.25">
      <c r="A76" s="240"/>
      <c r="B76" s="240"/>
      <c r="C76" s="240"/>
      <c r="D76" s="240"/>
      <c r="E76" s="240"/>
      <c r="F76" s="240"/>
      <c r="G76" s="240"/>
      <c r="H76" s="240" t="s">
        <v>221</v>
      </c>
      <c r="I76" s="240"/>
      <c r="J76" s="240"/>
      <c r="K76" s="240"/>
      <c r="L76" s="240"/>
      <c r="M76" s="240"/>
      <c r="N76" s="240"/>
      <c r="O76" s="240"/>
      <c r="P76" s="240"/>
      <c r="Q76" s="240"/>
      <c r="R76" s="240"/>
    </row>
    <row r="77" spans="1:18" ht="11.25">
      <c r="A77" s="240"/>
      <c r="B77" s="240"/>
      <c r="C77" s="240"/>
      <c r="D77" s="240"/>
      <c r="E77" s="240"/>
      <c r="F77" s="240"/>
      <c r="G77" s="240"/>
      <c r="H77" s="240" t="s">
        <v>220</v>
      </c>
      <c r="I77" s="240"/>
      <c r="J77" s="240"/>
      <c r="K77" s="240"/>
      <c r="L77" s="240"/>
      <c r="M77" s="240"/>
      <c r="N77" s="240"/>
      <c r="O77" s="240"/>
      <c r="P77" s="240"/>
      <c r="Q77" s="240"/>
      <c r="R77" s="240"/>
    </row>
    <row r="78" spans="1:18" ht="11.25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</row>
  </sheetData>
  <sheetProtection/>
  <mergeCells count="13">
    <mergeCell ref="A1:Q2"/>
    <mergeCell ref="Q3:Q5"/>
    <mergeCell ref="R3:R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P4"/>
  </mergeCells>
  <printOptions horizontalCentered="1"/>
  <pageMargins left="0.5905511811023623" right="0.5905511811023623" top="0.7874015748031497" bottom="0.5905511811023623" header="0.7874015748031497" footer="0.5905511811023623"/>
  <pageSetup horizontalDpi="600" verticalDpi="600" orientation="landscape" pageOrder="overThenDown" paperSize="8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:Y1"/>
      <selection pane="bottomLeft" activeCell="A4" sqref="A4:N29"/>
    </sheetView>
  </sheetViews>
  <sheetFormatPr defaultColWidth="9.00390625" defaultRowHeight="12"/>
  <cols>
    <col min="1" max="3" width="13.875" style="294" customWidth="1"/>
    <col min="4" max="5" width="12.50390625" style="294" customWidth="1"/>
    <col min="6" max="8" width="12.50390625" style="292" customWidth="1"/>
    <col min="9" max="9" width="12.50390625" style="293" customWidth="1"/>
    <col min="10" max="14" width="12.50390625" style="292" customWidth="1"/>
    <col min="15" max="16384" width="9.375" style="292" customWidth="1"/>
  </cols>
  <sheetData>
    <row r="1" spans="1:14" ht="12">
      <c r="A1" s="309"/>
      <c r="B1" s="309"/>
      <c r="C1" s="309"/>
      <c r="D1" s="309"/>
      <c r="E1" s="309"/>
      <c r="F1" s="307"/>
      <c r="G1" s="307"/>
      <c r="H1" s="307"/>
      <c r="I1" s="308"/>
      <c r="J1" s="307"/>
      <c r="K1" s="307"/>
      <c r="L1" s="307"/>
      <c r="M1" s="307"/>
      <c r="N1" s="307"/>
    </row>
    <row r="2" spans="1:14" ht="21" customHeight="1">
      <c r="A2" s="481" t="s">
        <v>287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</row>
    <row r="3" spans="1:14" ht="3.75" customHeight="1">
      <c r="A3" s="310"/>
      <c r="B3" s="309"/>
      <c r="C3" s="309"/>
      <c r="D3" s="309"/>
      <c r="E3" s="309"/>
      <c r="F3" s="307"/>
      <c r="G3" s="307"/>
      <c r="H3" s="307"/>
      <c r="I3" s="308"/>
      <c r="J3" s="307"/>
      <c r="K3" s="307"/>
      <c r="L3" s="307"/>
      <c r="M3" s="307"/>
      <c r="N3" s="307"/>
    </row>
    <row r="4" spans="1:14" s="303" customFormat="1" ht="35.25" customHeight="1" thickBot="1">
      <c r="A4" s="306"/>
      <c r="B4" s="305" t="s">
        <v>286</v>
      </c>
      <c r="C4" s="305" t="s">
        <v>285</v>
      </c>
      <c r="D4" s="304" t="s">
        <v>284</v>
      </c>
      <c r="E4" s="304" t="s">
        <v>283</v>
      </c>
      <c r="F4" s="304" t="s">
        <v>282</v>
      </c>
      <c r="G4" s="304" t="s">
        <v>281</v>
      </c>
      <c r="H4" s="304" t="s">
        <v>280</v>
      </c>
      <c r="I4" s="304" t="s">
        <v>279</v>
      </c>
      <c r="J4" s="304" t="s">
        <v>278</v>
      </c>
      <c r="K4" s="304" t="s">
        <v>277</v>
      </c>
      <c r="L4" s="304" t="s">
        <v>276</v>
      </c>
      <c r="M4" s="304" t="s">
        <v>275</v>
      </c>
      <c r="N4" s="304" t="s">
        <v>274</v>
      </c>
    </row>
    <row r="5" spans="1:14" ht="26.25" customHeight="1" thickTop="1">
      <c r="A5" s="302" t="s">
        <v>273</v>
      </c>
      <c r="B5" s="301">
        <v>5.2</v>
      </c>
      <c r="C5" s="301">
        <v>9.3</v>
      </c>
      <c r="D5" s="301">
        <v>2.6</v>
      </c>
      <c r="E5" s="301">
        <v>0.9</v>
      </c>
      <c r="F5" s="301">
        <v>7.7</v>
      </c>
      <c r="G5" s="301">
        <v>4.9</v>
      </c>
      <c r="H5" s="301">
        <v>10.1</v>
      </c>
      <c r="I5" s="301">
        <v>13.6</v>
      </c>
      <c r="J5" s="301" t="s">
        <v>265</v>
      </c>
      <c r="K5" s="301">
        <v>3.1</v>
      </c>
      <c r="L5" s="301">
        <v>2.1</v>
      </c>
      <c r="M5" s="301">
        <v>6.8</v>
      </c>
      <c r="N5" s="301">
        <v>27.4</v>
      </c>
    </row>
    <row r="6" spans="1:14" ht="26.25" customHeight="1">
      <c r="A6" s="302" t="s">
        <v>272</v>
      </c>
      <c r="B6" s="301">
        <v>5.2</v>
      </c>
      <c r="C6" s="301">
        <v>9.9</v>
      </c>
      <c r="D6" s="301">
        <v>2.1</v>
      </c>
      <c r="E6" s="301">
        <v>0.9</v>
      </c>
      <c r="F6" s="301">
        <v>8.1</v>
      </c>
      <c r="G6" s="301">
        <v>5.1</v>
      </c>
      <c r="H6" s="301">
        <v>11.3</v>
      </c>
      <c r="I6" s="301">
        <v>15.8</v>
      </c>
      <c r="J6" s="301" t="s">
        <v>265</v>
      </c>
      <c r="K6" s="301">
        <v>3.1</v>
      </c>
      <c r="L6" s="301">
        <v>2.3</v>
      </c>
      <c r="M6" s="301">
        <v>7.6</v>
      </c>
      <c r="N6" s="301">
        <v>32.2</v>
      </c>
    </row>
    <row r="7" spans="1:14" ht="26.25" customHeight="1">
      <c r="A7" s="302" t="s">
        <v>271</v>
      </c>
      <c r="B7" s="301">
        <v>5</v>
      </c>
      <c r="C7" s="301">
        <v>10</v>
      </c>
      <c r="D7" s="301">
        <v>2.1</v>
      </c>
      <c r="E7" s="301">
        <v>0.7</v>
      </c>
      <c r="F7" s="301">
        <v>8.4</v>
      </c>
      <c r="G7" s="301">
        <v>5.2</v>
      </c>
      <c r="H7" s="301">
        <v>11.8</v>
      </c>
      <c r="I7" s="301">
        <v>17.2</v>
      </c>
      <c r="J7" s="301" t="s">
        <v>265</v>
      </c>
      <c r="K7" s="301">
        <v>3.3</v>
      </c>
      <c r="L7" s="301">
        <v>2.4</v>
      </c>
      <c r="M7" s="301">
        <v>7.8</v>
      </c>
      <c r="N7" s="301">
        <v>33.6</v>
      </c>
    </row>
    <row r="8" spans="1:14" ht="26.25" customHeight="1">
      <c r="A8" s="302" t="s">
        <v>270</v>
      </c>
      <c r="B8" s="301">
        <v>4.9</v>
      </c>
      <c r="C8" s="301">
        <v>9.9</v>
      </c>
      <c r="D8" s="301">
        <v>2.3</v>
      </c>
      <c r="E8" s="301">
        <v>0.8</v>
      </c>
      <c r="F8" s="301">
        <v>8.5</v>
      </c>
      <c r="G8" s="301">
        <v>5.8</v>
      </c>
      <c r="H8" s="301">
        <v>11.8</v>
      </c>
      <c r="I8" s="301">
        <v>18.3</v>
      </c>
      <c r="J8" s="301" t="s">
        <v>265</v>
      </c>
      <c r="K8" s="301">
        <v>3.2</v>
      </c>
      <c r="L8" s="301">
        <v>2.7</v>
      </c>
      <c r="M8" s="301">
        <v>8</v>
      </c>
      <c r="N8" s="301">
        <v>34.6</v>
      </c>
    </row>
    <row r="9" spans="1:14" ht="26.25" customHeight="1">
      <c r="A9" s="302" t="s">
        <v>269</v>
      </c>
      <c r="B9" s="301">
        <v>4.7</v>
      </c>
      <c r="C9" s="301">
        <v>9.9</v>
      </c>
      <c r="D9" s="301">
        <v>2.4</v>
      </c>
      <c r="E9" s="301">
        <v>0.7</v>
      </c>
      <c r="F9" s="301">
        <v>8.8</v>
      </c>
      <c r="G9" s="301">
        <v>5.8</v>
      </c>
      <c r="H9" s="301">
        <v>12.7</v>
      </c>
      <c r="I9" s="301">
        <v>20</v>
      </c>
      <c r="J9" s="301" t="s">
        <v>265</v>
      </c>
      <c r="K9" s="301">
        <v>3.5</v>
      </c>
      <c r="L9" s="301">
        <v>2.7</v>
      </c>
      <c r="M9" s="301">
        <v>8.1</v>
      </c>
      <c r="N9" s="301">
        <v>36.4</v>
      </c>
    </row>
    <row r="10" spans="1:14" ht="26.25" customHeight="1">
      <c r="A10" s="302" t="s">
        <v>268</v>
      </c>
      <c r="B10" s="301">
        <v>4.5</v>
      </c>
      <c r="C10" s="301">
        <v>9.8</v>
      </c>
      <c r="D10" s="301">
        <v>2.6</v>
      </c>
      <c r="E10" s="301">
        <v>0.9</v>
      </c>
      <c r="F10" s="301">
        <v>9.2</v>
      </c>
      <c r="G10" s="301">
        <v>5.8</v>
      </c>
      <c r="H10" s="301">
        <v>12.6</v>
      </c>
      <c r="I10" s="301">
        <v>20.9</v>
      </c>
      <c r="J10" s="301" t="s">
        <v>265</v>
      </c>
      <c r="K10" s="301">
        <v>3.4</v>
      </c>
      <c r="L10" s="301">
        <v>2.8</v>
      </c>
      <c r="M10" s="301">
        <v>8.3</v>
      </c>
      <c r="N10" s="301">
        <v>38</v>
      </c>
    </row>
    <row r="11" spans="1:14" ht="26.25" customHeight="1">
      <c r="A11" s="302" t="s">
        <v>267</v>
      </c>
      <c r="B11" s="301">
        <v>4.4</v>
      </c>
      <c r="C11" s="301">
        <v>9.7</v>
      </c>
      <c r="D11" s="301">
        <v>2.7</v>
      </c>
      <c r="E11" s="301">
        <v>1.1</v>
      </c>
      <c r="F11" s="301">
        <v>9.3</v>
      </c>
      <c r="G11" s="301">
        <v>6</v>
      </c>
      <c r="H11" s="301">
        <v>13.1</v>
      </c>
      <c r="I11" s="301">
        <v>22</v>
      </c>
      <c r="J11" s="301" t="s">
        <v>265</v>
      </c>
      <c r="K11" s="301">
        <v>3.4</v>
      </c>
      <c r="L11" s="301">
        <v>3</v>
      </c>
      <c r="M11" s="301">
        <v>8.3</v>
      </c>
      <c r="N11" s="301">
        <v>39.5</v>
      </c>
    </row>
    <row r="12" spans="1:14" ht="26.25" customHeight="1">
      <c r="A12" s="302" t="s">
        <v>266</v>
      </c>
      <c r="B12" s="301">
        <v>4.4</v>
      </c>
      <c r="C12" s="301">
        <v>9.4</v>
      </c>
      <c r="D12" s="301">
        <v>2.9</v>
      </c>
      <c r="E12" s="301">
        <v>1.9</v>
      </c>
      <c r="F12" s="301">
        <v>9.7</v>
      </c>
      <c r="G12" s="301">
        <v>6.2</v>
      </c>
      <c r="H12" s="301">
        <v>13.7</v>
      </c>
      <c r="I12" s="301">
        <v>23</v>
      </c>
      <c r="J12" s="301" t="s">
        <v>265</v>
      </c>
      <c r="K12" s="301">
        <v>3.5</v>
      </c>
      <c r="L12" s="301">
        <v>3.3</v>
      </c>
      <c r="M12" s="301">
        <v>8.5</v>
      </c>
      <c r="N12" s="301">
        <v>41.2</v>
      </c>
    </row>
    <row r="13" spans="1:14" ht="26.25" customHeight="1">
      <c r="A13" s="302" t="s">
        <v>264</v>
      </c>
      <c r="B13" s="301">
        <v>4.2</v>
      </c>
      <c r="C13" s="301">
        <v>9.3</v>
      </c>
      <c r="D13" s="301">
        <v>3.1</v>
      </c>
      <c r="E13" s="301">
        <v>1.4</v>
      </c>
      <c r="F13" s="301">
        <v>9.9</v>
      </c>
      <c r="G13" s="301">
        <v>6.2</v>
      </c>
      <c r="H13" s="301">
        <v>13.8</v>
      </c>
      <c r="I13" s="301">
        <v>24.7</v>
      </c>
      <c r="J13" s="301">
        <v>7.9</v>
      </c>
      <c r="K13" s="301">
        <v>3.3</v>
      </c>
      <c r="L13" s="301">
        <v>3.2</v>
      </c>
      <c r="M13" s="301">
        <v>8.7</v>
      </c>
      <c r="N13" s="301">
        <v>42.9</v>
      </c>
    </row>
    <row r="14" spans="1:14" ht="26.25" customHeight="1">
      <c r="A14" s="302" t="s">
        <v>263</v>
      </c>
      <c r="B14" s="301">
        <v>4.1</v>
      </c>
      <c r="C14" s="301">
        <v>9.1</v>
      </c>
      <c r="D14" s="301">
        <v>3.2</v>
      </c>
      <c r="E14" s="301">
        <v>1.5</v>
      </c>
      <c r="F14" s="301">
        <v>10.4</v>
      </c>
      <c r="G14" s="301">
        <v>6.3</v>
      </c>
      <c r="H14" s="301">
        <v>14.4</v>
      </c>
      <c r="I14" s="301">
        <v>26.5</v>
      </c>
      <c r="J14" s="301">
        <v>8.1</v>
      </c>
      <c r="K14" s="301">
        <v>3.3</v>
      </c>
      <c r="L14" s="301">
        <v>3.4</v>
      </c>
      <c r="M14" s="301">
        <v>8.8</v>
      </c>
      <c r="N14" s="301">
        <v>44.5</v>
      </c>
    </row>
    <row r="15" spans="1:14" ht="26.25" customHeight="1">
      <c r="A15" s="302" t="s">
        <v>262</v>
      </c>
      <c r="B15" s="301">
        <v>4.1</v>
      </c>
      <c r="C15" s="301">
        <v>9.1</v>
      </c>
      <c r="D15" s="301">
        <v>3.3</v>
      </c>
      <c r="E15" s="301">
        <v>1.3</v>
      </c>
      <c r="F15" s="301">
        <v>11.1</v>
      </c>
      <c r="G15" s="301">
        <v>6.6</v>
      </c>
      <c r="H15" s="301">
        <v>15.3</v>
      </c>
      <c r="I15" s="301">
        <v>28.2</v>
      </c>
      <c r="J15" s="301">
        <v>8.3</v>
      </c>
      <c r="K15" s="301">
        <v>3.3</v>
      </c>
      <c r="L15" s="301">
        <v>3.4</v>
      </c>
      <c r="M15" s="301">
        <v>8.8</v>
      </c>
      <c r="N15" s="301">
        <v>46.2</v>
      </c>
    </row>
    <row r="16" spans="1:14" ht="26.25" customHeight="1">
      <c r="A16" s="302" t="s">
        <v>261</v>
      </c>
      <c r="B16" s="301">
        <v>3.9</v>
      </c>
      <c r="C16" s="301">
        <v>8.7</v>
      </c>
      <c r="D16" s="301">
        <v>3.3</v>
      </c>
      <c r="E16" s="301">
        <v>1.4</v>
      </c>
      <c r="F16" s="301">
        <v>11.5</v>
      </c>
      <c r="G16" s="301">
        <v>6.6</v>
      </c>
      <c r="H16" s="301">
        <v>15.5</v>
      </c>
      <c r="I16" s="301">
        <v>28.4</v>
      </c>
      <c r="J16" s="301">
        <v>8.3</v>
      </c>
      <c r="K16" s="301">
        <v>3.2</v>
      </c>
      <c r="L16" s="301">
        <v>3.5</v>
      </c>
      <c r="M16" s="301">
        <v>8.8</v>
      </c>
      <c r="N16" s="301">
        <v>46.7</v>
      </c>
    </row>
    <row r="17" spans="1:14" ht="25.5" customHeight="1">
      <c r="A17" s="302" t="s">
        <v>260</v>
      </c>
      <c r="B17" s="301">
        <v>3.8</v>
      </c>
      <c r="C17" s="301">
        <v>8.5</v>
      </c>
      <c r="D17" s="301">
        <v>3.4</v>
      </c>
      <c r="E17" s="301">
        <v>1.6</v>
      </c>
      <c r="F17" s="301">
        <v>11.9</v>
      </c>
      <c r="G17" s="301">
        <v>6.5</v>
      </c>
      <c r="H17" s="301">
        <v>15.4</v>
      </c>
      <c r="I17" s="301">
        <v>29.1</v>
      </c>
      <c r="J17" s="301">
        <v>8.3</v>
      </c>
      <c r="K17" s="301">
        <v>5.1</v>
      </c>
      <c r="L17" s="301">
        <v>3.2</v>
      </c>
      <c r="M17" s="301">
        <v>8.9</v>
      </c>
      <c r="N17" s="301">
        <v>47.3</v>
      </c>
    </row>
    <row r="18" spans="1:14" ht="26.25" customHeight="1">
      <c r="A18" s="302" t="s">
        <v>259</v>
      </c>
      <c r="B18" s="301">
        <v>3.7</v>
      </c>
      <c r="C18" s="301">
        <v>8.4</v>
      </c>
      <c r="D18" s="301">
        <v>3.6</v>
      </c>
      <c r="E18" s="301">
        <v>1.5</v>
      </c>
      <c r="F18" s="301">
        <v>12</v>
      </c>
      <c r="G18" s="301">
        <v>6.6</v>
      </c>
      <c r="H18" s="301">
        <v>15.3</v>
      </c>
      <c r="I18" s="301">
        <v>28.7</v>
      </c>
      <c r="J18" s="301">
        <v>8.3</v>
      </c>
      <c r="K18" s="301">
        <v>3.1</v>
      </c>
      <c r="L18" s="301">
        <v>3.5</v>
      </c>
      <c r="M18" s="301">
        <v>8.9</v>
      </c>
      <c r="N18" s="301">
        <v>47.6</v>
      </c>
    </row>
    <row r="19" spans="1:14" ht="26.25" customHeight="1">
      <c r="A19" s="302" t="s">
        <v>258</v>
      </c>
      <c r="B19" s="301">
        <v>3.7</v>
      </c>
      <c r="C19" s="301">
        <v>8.2</v>
      </c>
      <c r="D19" s="301">
        <v>3.7</v>
      </c>
      <c r="E19" s="301">
        <v>1.5</v>
      </c>
      <c r="F19" s="301">
        <v>12.3</v>
      </c>
      <c r="G19" s="301">
        <v>6.7</v>
      </c>
      <c r="H19" s="301">
        <v>15.6</v>
      </c>
      <c r="I19" s="301">
        <v>29.4</v>
      </c>
      <c r="J19" s="301">
        <v>8.3</v>
      </c>
      <c r="K19" s="301">
        <v>3.1</v>
      </c>
      <c r="L19" s="301">
        <v>3.5</v>
      </c>
      <c r="M19" s="301">
        <v>9.1</v>
      </c>
      <c r="N19" s="301">
        <v>48.4</v>
      </c>
    </row>
    <row r="20" spans="1:14" ht="26.25" customHeight="1">
      <c r="A20" s="302" t="s">
        <v>257</v>
      </c>
      <c r="B20" s="301">
        <v>3.6</v>
      </c>
      <c r="C20" s="301">
        <v>8.2</v>
      </c>
      <c r="D20" s="301">
        <v>3.9</v>
      </c>
      <c r="E20" s="301">
        <v>1.8</v>
      </c>
      <c r="F20" s="301">
        <v>12.5</v>
      </c>
      <c r="G20" s="301">
        <v>6.9</v>
      </c>
      <c r="H20" s="301">
        <v>15.1</v>
      </c>
      <c r="I20" s="301">
        <v>30.1</v>
      </c>
      <c r="J20" s="301">
        <v>8.4</v>
      </c>
      <c r="K20" s="301">
        <v>2.9</v>
      </c>
      <c r="L20" s="301">
        <v>3.7</v>
      </c>
      <c r="M20" s="301">
        <v>9.1</v>
      </c>
      <c r="N20" s="301">
        <v>49.1</v>
      </c>
    </row>
    <row r="21" spans="1:14" ht="26.25" customHeight="1">
      <c r="A21" s="302" t="s">
        <v>256</v>
      </c>
      <c r="B21" s="301">
        <v>3.6</v>
      </c>
      <c r="C21" s="301">
        <v>8.1</v>
      </c>
      <c r="D21" s="301">
        <v>4</v>
      </c>
      <c r="E21" s="301">
        <v>2</v>
      </c>
      <c r="F21" s="301">
        <v>12.7</v>
      </c>
      <c r="G21" s="301">
        <v>7</v>
      </c>
      <c r="H21" s="301">
        <v>15.1</v>
      </c>
      <c r="I21" s="301">
        <v>30.8</v>
      </c>
      <c r="J21" s="301">
        <v>8.4</v>
      </c>
      <c r="K21" s="301">
        <v>2.8</v>
      </c>
      <c r="L21" s="301">
        <v>4</v>
      </c>
      <c r="M21" s="301">
        <v>9.2</v>
      </c>
      <c r="N21" s="301">
        <v>49.9</v>
      </c>
    </row>
    <row r="22" spans="1:14" ht="26.25" customHeight="1">
      <c r="A22" s="302" t="s">
        <v>255</v>
      </c>
      <c r="B22" s="301">
        <v>3.6</v>
      </c>
      <c r="C22" s="301">
        <v>7.9</v>
      </c>
      <c r="D22" s="301">
        <v>4.1</v>
      </c>
      <c r="E22" s="301">
        <v>2</v>
      </c>
      <c r="F22" s="301">
        <v>13.8</v>
      </c>
      <c r="G22" s="301">
        <v>7.4</v>
      </c>
      <c r="H22" s="301">
        <v>15.3</v>
      </c>
      <c r="I22" s="301">
        <v>31.7</v>
      </c>
      <c r="J22" s="301">
        <v>9.5</v>
      </c>
      <c r="K22" s="301">
        <v>2.7</v>
      </c>
      <c r="L22" s="301">
        <v>4.1</v>
      </c>
      <c r="M22" s="301">
        <v>9.3</v>
      </c>
      <c r="N22" s="301">
        <v>51.3</v>
      </c>
    </row>
    <row r="23" spans="1:14" ht="26.25" customHeight="1">
      <c r="A23" s="302" t="s">
        <v>254</v>
      </c>
      <c r="B23" s="301">
        <v>3.6</v>
      </c>
      <c r="C23" s="301">
        <v>7.9</v>
      </c>
      <c r="D23" s="301">
        <v>4.2</v>
      </c>
      <c r="E23" s="301">
        <v>1.8</v>
      </c>
      <c r="F23" s="301">
        <v>14.2</v>
      </c>
      <c r="G23" s="301">
        <v>7.6</v>
      </c>
      <c r="H23" s="301">
        <v>15.5</v>
      </c>
      <c r="I23" s="301">
        <v>32.6</v>
      </c>
      <c r="J23" s="301">
        <v>10</v>
      </c>
      <c r="K23" s="301">
        <v>2.7</v>
      </c>
      <c r="L23" s="301">
        <v>4.2</v>
      </c>
      <c r="M23" s="301">
        <v>9.7</v>
      </c>
      <c r="N23" s="301">
        <v>52.3</v>
      </c>
    </row>
    <row r="24" spans="1:14" s="300" customFormat="1" ht="26.25" customHeight="1">
      <c r="A24" s="302" t="s">
        <v>253</v>
      </c>
      <c r="B24" s="301">
        <v>3.6</v>
      </c>
      <c r="C24" s="301">
        <v>7.6</v>
      </c>
      <c r="D24" s="301">
        <v>4.4</v>
      </c>
      <c r="E24" s="301">
        <v>2</v>
      </c>
      <c r="F24" s="301">
        <v>14.3</v>
      </c>
      <c r="G24" s="301">
        <v>7.6</v>
      </c>
      <c r="H24" s="301">
        <v>15.4</v>
      </c>
      <c r="I24" s="301">
        <v>32.1</v>
      </c>
      <c r="J24" s="301">
        <v>10.3</v>
      </c>
      <c r="K24" s="301">
        <v>2.6</v>
      </c>
      <c r="L24" s="301">
        <v>4.4</v>
      </c>
      <c r="M24" s="301">
        <v>9.7</v>
      </c>
      <c r="N24" s="301">
        <v>52.5</v>
      </c>
    </row>
    <row r="25" spans="1:14" s="300" customFormat="1" ht="26.25" customHeight="1">
      <c r="A25" s="302" t="s">
        <v>252</v>
      </c>
      <c r="B25" s="301">
        <v>3.6</v>
      </c>
      <c r="C25" s="301">
        <v>7.7</v>
      </c>
      <c r="D25" s="301">
        <v>4.3</v>
      </c>
      <c r="E25" s="301">
        <v>1.7</v>
      </c>
      <c r="F25" s="301">
        <v>14.5</v>
      </c>
      <c r="G25" s="301">
        <v>7.6</v>
      </c>
      <c r="H25" s="301">
        <v>15.6</v>
      </c>
      <c r="I25" s="301">
        <v>32.2</v>
      </c>
      <c r="J25" s="301">
        <v>10.4</v>
      </c>
      <c r="K25" s="301">
        <v>2.7</v>
      </c>
      <c r="L25" s="301">
        <v>4.2</v>
      </c>
      <c r="M25" s="301">
        <v>9.7</v>
      </c>
      <c r="N25" s="301">
        <v>52.7</v>
      </c>
    </row>
    <row r="26" spans="1:14" s="300" customFormat="1" ht="26.25" customHeight="1">
      <c r="A26" s="302" t="s">
        <v>251</v>
      </c>
      <c r="B26" s="301">
        <v>3.6</v>
      </c>
      <c r="C26" s="301">
        <v>7.7</v>
      </c>
      <c r="D26" s="301">
        <v>4.3</v>
      </c>
      <c r="E26" s="301">
        <v>2.2</v>
      </c>
      <c r="F26" s="301">
        <v>14.5</v>
      </c>
      <c r="G26" s="301">
        <v>7.4</v>
      </c>
      <c r="H26" s="301">
        <v>15.1</v>
      </c>
      <c r="I26" s="301">
        <v>32.4</v>
      </c>
      <c r="J26" s="301">
        <v>10.2</v>
      </c>
      <c r="K26" s="301">
        <v>2.5</v>
      </c>
      <c r="L26" s="301">
        <v>4.2</v>
      </c>
      <c r="M26" s="301">
        <v>9.6</v>
      </c>
      <c r="N26" s="301">
        <v>52.7</v>
      </c>
    </row>
    <row r="27" spans="1:14" s="300" customFormat="1" ht="26.25" customHeight="1">
      <c r="A27" s="302" t="s">
        <v>250</v>
      </c>
      <c r="B27" s="301">
        <v>3.560909211570449</v>
      </c>
      <c r="C27" s="301">
        <v>7.574117276911624</v>
      </c>
      <c r="D27" s="301">
        <v>4.243645677422877</v>
      </c>
      <c r="E27" s="301">
        <v>1.9224225927186116</v>
      </c>
      <c r="F27" s="301">
        <v>14.666703854394624</v>
      </c>
      <c r="G27" s="301">
        <v>7.487687975152402</v>
      </c>
      <c r="H27" s="301">
        <v>14.836417471427652</v>
      </c>
      <c r="I27" s="301">
        <v>32.61973442656426</v>
      </c>
      <c r="J27" s="301">
        <v>10.231780610735914</v>
      </c>
      <c r="K27" s="301">
        <v>2.514963073353464</v>
      </c>
      <c r="L27" s="301">
        <v>4.213627874393339</v>
      </c>
      <c r="M27" s="301">
        <v>9.697727217204905</v>
      </c>
      <c r="N27" s="301">
        <v>53.01822061097706</v>
      </c>
    </row>
    <row r="28" spans="1:14" s="300" customFormat="1" ht="26.25" customHeight="1">
      <c r="A28" s="302" t="s">
        <v>249</v>
      </c>
      <c r="B28" s="301">
        <v>3.6</v>
      </c>
      <c r="C28" s="301">
        <v>7.5</v>
      </c>
      <c r="D28" s="301">
        <v>4.2</v>
      </c>
      <c r="E28" s="301">
        <v>1.9</v>
      </c>
      <c r="F28" s="301">
        <v>15.1</v>
      </c>
      <c r="G28" s="301">
        <v>7.4</v>
      </c>
      <c r="H28" s="301">
        <v>14.6</v>
      </c>
      <c r="I28" s="301">
        <v>32.7</v>
      </c>
      <c r="J28" s="301">
        <v>10.4</v>
      </c>
      <c r="K28" s="301">
        <v>2.5</v>
      </c>
      <c r="L28" s="301">
        <v>4.2</v>
      </c>
      <c r="M28" s="301">
        <v>9.7</v>
      </c>
      <c r="N28" s="301">
        <v>53.2</v>
      </c>
    </row>
    <row r="29" spans="1:14" ht="17.25">
      <c r="A29" s="299"/>
      <c r="B29" s="299"/>
      <c r="C29" s="299"/>
      <c r="D29" s="299"/>
      <c r="E29" s="299"/>
      <c r="F29" s="296"/>
      <c r="G29" s="296"/>
      <c r="H29" s="296"/>
      <c r="I29" s="298"/>
      <c r="J29" s="296"/>
      <c r="K29" s="297" t="s">
        <v>248</v>
      </c>
      <c r="L29" s="296"/>
      <c r="M29" s="296"/>
      <c r="N29" s="296"/>
    </row>
    <row r="31" ht="14.25">
      <c r="D31" s="295"/>
    </row>
    <row r="32" ht="14.25">
      <c r="D32" s="295"/>
    </row>
    <row r="33" ht="14.25">
      <c r="D33" s="295"/>
    </row>
    <row r="34" ht="14.25">
      <c r="D34" s="295"/>
    </row>
    <row r="35" ht="14.25">
      <c r="D35" s="295"/>
    </row>
    <row r="36" spans="4:14" s="294" customFormat="1" ht="14.25">
      <c r="D36" s="295"/>
      <c r="F36" s="292"/>
      <c r="G36" s="292"/>
      <c r="H36" s="292"/>
      <c r="I36" s="293"/>
      <c r="J36" s="292"/>
      <c r="K36" s="292"/>
      <c r="L36" s="292"/>
      <c r="M36" s="292"/>
      <c r="N36" s="292"/>
    </row>
    <row r="37" spans="4:14" s="294" customFormat="1" ht="14.25">
      <c r="D37" s="295"/>
      <c r="F37" s="292"/>
      <c r="G37" s="292"/>
      <c r="H37" s="292"/>
      <c r="I37" s="293"/>
      <c r="J37" s="292"/>
      <c r="K37" s="292"/>
      <c r="L37" s="292"/>
      <c r="M37" s="292"/>
      <c r="N37" s="292"/>
    </row>
    <row r="38" spans="4:14" s="294" customFormat="1" ht="14.25">
      <c r="D38" s="295"/>
      <c r="F38" s="292"/>
      <c r="G38" s="292"/>
      <c r="H38" s="292"/>
      <c r="I38" s="293"/>
      <c r="J38" s="292"/>
      <c r="K38" s="292"/>
      <c r="L38" s="292"/>
      <c r="M38" s="292"/>
      <c r="N38" s="292"/>
    </row>
    <row r="39" spans="4:14" s="294" customFormat="1" ht="14.25">
      <c r="D39" s="295"/>
      <c r="F39" s="292"/>
      <c r="G39" s="292"/>
      <c r="H39" s="292"/>
      <c r="I39" s="293"/>
      <c r="J39" s="292"/>
      <c r="K39" s="292"/>
      <c r="L39" s="292"/>
      <c r="M39" s="292"/>
      <c r="N39" s="292"/>
    </row>
    <row r="40" spans="4:14" s="294" customFormat="1" ht="14.25">
      <c r="D40" s="295"/>
      <c r="F40" s="292"/>
      <c r="G40" s="292"/>
      <c r="H40" s="292"/>
      <c r="I40" s="293"/>
      <c r="J40" s="292"/>
      <c r="K40" s="292"/>
      <c r="L40" s="292"/>
      <c r="M40" s="292"/>
      <c r="N40" s="292"/>
    </row>
    <row r="41" spans="4:14" s="294" customFormat="1" ht="14.25">
      <c r="D41" s="295"/>
      <c r="F41" s="292"/>
      <c r="G41" s="292"/>
      <c r="H41" s="292"/>
      <c r="I41" s="293"/>
      <c r="J41" s="292"/>
      <c r="K41" s="292"/>
      <c r="L41" s="292"/>
      <c r="M41" s="292"/>
      <c r="N41" s="292"/>
    </row>
    <row r="42" spans="4:14" s="294" customFormat="1" ht="14.25">
      <c r="D42" s="295"/>
      <c r="F42" s="292"/>
      <c r="G42" s="292"/>
      <c r="H42" s="292"/>
      <c r="I42" s="293"/>
      <c r="J42" s="292"/>
      <c r="K42" s="292"/>
      <c r="L42" s="292"/>
      <c r="M42" s="292"/>
      <c r="N42" s="292"/>
    </row>
  </sheetData>
  <sheetProtection/>
  <mergeCells count="1">
    <mergeCell ref="A2:N2"/>
  </mergeCells>
  <printOptions/>
  <pageMargins left="0.7086614173228347" right="0.5118110236220472" top="0.5905511811023623" bottom="0.5511811023622047" header="0.5118110236220472" footer="0.4330708661417323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2"/>
  <sheetViews>
    <sheetView showGridLines="0" view="pageBreakPreview" zoomScale="145" zoomScaleSheetLayoutView="145" zoomScalePageLayoutView="0" workbookViewId="0" topLeftCell="A1">
      <selection activeCell="D7" sqref="A1:G62"/>
    </sheetView>
  </sheetViews>
  <sheetFormatPr defaultColWidth="9.00390625" defaultRowHeight="12"/>
  <cols>
    <col min="1" max="1" width="8.625" style="313" customWidth="1"/>
    <col min="2" max="2" width="26.00390625" style="312" customWidth="1"/>
    <col min="3" max="4" width="11.00390625" style="311" customWidth="1"/>
    <col min="5" max="5" width="12.875" style="311" customWidth="1"/>
    <col min="6" max="6" width="13.00390625" style="311" customWidth="1"/>
    <col min="7" max="7" width="14.375" style="311" customWidth="1"/>
    <col min="8" max="9" width="12.875" style="311" customWidth="1"/>
    <col min="10" max="10" width="9.625" style="311" customWidth="1"/>
    <col min="11" max="12" width="12.875" style="311" customWidth="1"/>
    <col min="13" max="13" width="9.875" style="311" customWidth="1"/>
    <col min="14" max="15" width="12.875" style="311" customWidth="1"/>
    <col min="16" max="16" width="9.625" style="311" customWidth="1"/>
    <col min="17" max="18" width="12.875" style="311" customWidth="1"/>
    <col min="19" max="19" width="9.625" style="311" customWidth="1"/>
    <col min="20" max="21" width="12.875" style="311" customWidth="1"/>
    <col min="22" max="22" width="9.625" style="311" customWidth="1"/>
    <col min="23" max="24" width="12.875" style="311" customWidth="1"/>
    <col min="25" max="25" width="9.625" style="311" customWidth="1"/>
    <col min="26" max="27" width="12.875" style="311" customWidth="1"/>
    <col min="28" max="28" width="9.625" style="311" customWidth="1"/>
    <col min="29" max="16384" width="9.375" style="311" customWidth="1"/>
  </cols>
  <sheetData>
    <row r="1" spans="1:28" s="360" customFormat="1" ht="19.5" customHeight="1">
      <c r="A1" s="482" t="s">
        <v>394</v>
      </c>
      <c r="B1" s="482"/>
      <c r="C1" s="482"/>
      <c r="D1" s="482"/>
      <c r="E1" s="482"/>
      <c r="F1" s="482"/>
      <c r="G1" s="482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</row>
    <row r="2" spans="1:28" ht="12.75" customHeight="1">
      <c r="A2" s="482"/>
      <c r="B2" s="482"/>
      <c r="C2" s="482"/>
      <c r="D2" s="482"/>
      <c r="E2" s="482"/>
      <c r="F2" s="482"/>
      <c r="G2" s="482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</row>
    <row r="3" spans="1:28" s="356" customFormat="1" ht="12.75" customHeight="1">
      <c r="A3" s="483"/>
      <c r="B3" s="483"/>
      <c r="C3" s="483"/>
      <c r="D3" s="483"/>
      <c r="E3" s="483"/>
      <c r="F3" s="483"/>
      <c r="G3" s="483"/>
      <c r="L3" s="358"/>
      <c r="M3" s="358"/>
      <c r="AB3" s="357"/>
    </row>
    <row r="4" spans="1:7" s="313" customFormat="1" ht="15" customHeight="1">
      <c r="A4" s="484" t="s">
        <v>393</v>
      </c>
      <c r="B4" s="485"/>
      <c r="C4" s="484" t="s">
        <v>392</v>
      </c>
      <c r="D4" s="485"/>
      <c r="E4" s="488" t="s">
        <v>391</v>
      </c>
      <c r="F4" s="355" t="s">
        <v>390</v>
      </c>
      <c r="G4" s="354"/>
    </row>
    <row r="5" spans="1:7" s="348" customFormat="1" ht="15" customHeight="1">
      <c r="A5" s="486"/>
      <c r="B5" s="487"/>
      <c r="C5" s="486"/>
      <c r="D5" s="487"/>
      <c r="E5" s="489"/>
      <c r="F5" s="353" t="s">
        <v>389</v>
      </c>
      <c r="G5" s="353" t="s">
        <v>388</v>
      </c>
    </row>
    <row r="6" spans="1:7" s="348" customFormat="1" ht="16.5" customHeight="1">
      <c r="A6" s="336">
        <v>1</v>
      </c>
      <c r="B6" s="334" t="s">
        <v>387</v>
      </c>
      <c r="C6" s="352"/>
      <c r="D6" s="351"/>
      <c r="E6" s="350"/>
      <c r="F6" s="350"/>
      <c r="G6" s="349">
        <f>IF(F6="","",F6/E6*100)</f>
      </c>
    </row>
    <row r="7" spans="1:7" ht="16.5" customHeight="1">
      <c r="A7" s="345">
        <v>1</v>
      </c>
      <c r="B7" s="334" t="s">
        <v>386</v>
      </c>
      <c r="C7" s="333">
        <v>5305</v>
      </c>
      <c r="D7" s="332" t="s">
        <v>360</v>
      </c>
      <c r="E7" s="331">
        <v>624624</v>
      </c>
      <c r="F7" s="330">
        <v>340098</v>
      </c>
      <c r="G7" s="329">
        <v>54.45</v>
      </c>
    </row>
    <row r="8" spans="1:7" ht="16.5" customHeight="1">
      <c r="A8" s="345">
        <v>2</v>
      </c>
      <c r="B8" s="334" t="s">
        <v>385</v>
      </c>
      <c r="C8" s="333">
        <v>441</v>
      </c>
      <c r="D8" s="332" t="s">
        <v>384</v>
      </c>
      <c r="E8" s="331">
        <v>40586</v>
      </c>
      <c r="F8" s="330">
        <v>22453</v>
      </c>
      <c r="G8" s="329">
        <v>55.32</v>
      </c>
    </row>
    <row r="9" spans="1:7" ht="16.5" customHeight="1">
      <c r="A9" s="345">
        <v>3</v>
      </c>
      <c r="B9" s="334" t="s">
        <v>383</v>
      </c>
      <c r="C9" s="333">
        <v>524</v>
      </c>
      <c r="D9" s="332" t="s">
        <v>382</v>
      </c>
      <c r="E9" s="331">
        <v>43278</v>
      </c>
      <c r="F9" s="330">
        <v>23978</v>
      </c>
      <c r="G9" s="329">
        <v>55.4</v>
      </c>
    </row>
    <row r="10" spans="1:7" ht="16.5" customHeight="1">
      <c r="A10" s="345">
        <v>4</v>
      </c>
      <c r="B10" s="334" t="s">
        <v>381</v>
      </c>
      <c r="C10" s="333">
        <v>318</v>
      </c>
      <c r="D10" s="332" t="s">
        <v>380</v>
      </c>
      <c r="E10" s="331">
        <v>25715</v>
      </c>
      <c r="F10" s="330">
        <v>14954</v>
      </c>
      <c r="G10" s="329">
        <v>58.15</v>
      </c>
    </row>
    <row r="11" spans="1:7" ht="16.5" customHeight="1">
      <c r="A11" s="345">
        <v>5</v>
      </c>
      <c r="B11" s="334" t="s">
        <v>379</v>
      </c>
      <c r="C11" s="333">
        <v>264</v>
      </c>
      <c r="D11" s="332" t="s">
        <v>378</v>
      </c>
      <c r="E11" s="331">
        <v>23474</v>
      </c>
      <c r="F11" s="330">
        <v>13116</v>
      </c>
      <c r="G11" s="329">
        <v>55.87</v>
      </c>
    </row>
    <row r="12" spans="1:7" ht="16.5" customHeight="1">
      <c r="A12" s="345">
        <v>6</v>
      </c>
      <c r="B12" s="334" t="s">
        <v>377</v>
      </c>
      <c r="C12" s="333">
        <v>874</v>
      </c>
      <c r="D12" s="332" t="s">
        <v>376</v>
      </c>
      <c r="E12" s="331">
        <v>88232</v>
      </c>
      <c r="F12" s="330">
        <v>47473</v>
      </c>
      <c r="G12" s="329">
        <v>53.8</v>
      </c>
    </row>
    <row r="13" spans="1:7" ht="16.5" customHeight="1">
      <c r="A13" s="345">
        <v>7</v>
      </c>
      <c r="B13" s="334" t="s">
        <v>375</v>
      </c>
      <c r="C13" s="333">
        <v>1186</v>
      </c>
      <c r="D13" s="332" t="s">
        <v>374</v>
      </c>
      <c r="E13" s="331">
        <v>112570</v>
      </c>
      <c r="F13" s="330">
        <v>59115</v>
      </c>
      <c r="G13" s="329">
        <v>52.51</v>
      </c>
    </row>
    <row r="14" spans="1:7" ht="16.5" customHeight="1">
      <c r="A14" s="345">
        <v>8</v>
      </c>
      <c r="B14" s="334" t="s">
        <v>373</v>
      </c>
      <c r="C14" s="333">
        <v>4067</v>
      </c>
      <c r="D14" s="332" t="s">
        <v>372</v>
      </c>
      <c r="E14" s="331">
        <v>526599</v>
      </c>
      <c r="F14" s="330">
        <v>270724</v>
      </c>
      <c r="G14" s="329">
        <v>51.41</v>
      </c>
    </row>
    <row r="15" spans="1:7" ht="16.5" customHeight="1">
      <c r="A15" s="345">
        <v>9</v>
      </c>
      <c r="B15" s="334" t="s">
        <v>371</v>
      </c>
      <c r="C15" s="333">
        <v>865</v>
      </c>
      <c r="D15" s="332" t="s">
        <v>370</v>
      </c>
      <c r="E15" s="331">
        <v>83383</v>
      </c>
      <c r="F15" s="330">
        <v>47620</v>
      </c>
      <c r="G15" s="329">
        <v>57.11</v>
      </c>
    </row>
    <row r="16" spans="1:7" ht="16.5" customHeight="1">
      <c r="A16" s="345">
        <v>10</v>
      </c>
      <c r="B16" s="334" t="s">
        <v>369</v>
      </c>
      <c r="C16" s="333">
        <v>718</v>
      </c>
      <c r="D16" s="332" t="s">
        <v>368</v>
      </c>
      <c r="E16" s="331">
        <v>132170</v>
      </c>
      <c r="F16" s="330">
        <v>68310</v>
      </c>
      <c r="G16" s="329">
        <v>51.68</v>
      </c>
    </row>
    <row r="17" spans="1:7" ht="16.5" customHeight="1">
      <c r="A17" s="345">
        <v>11</v>
      </c>
      <c r="B17" s="334" t="s">
        <v>367</v>
      </c>
      <c r="C17" s="333">
        <v>575</v>
      </c>
      <c r="D17" s="332" t="s">
        <v>366</v>
      </c>
      <c r="E17" s="331">
        <v>80498</v>
      </c>
      <c r="F17" s="330">
        <v>43150</v>
      </c>
      <c r="G17" s="329">
        <v>53.6</v>
      </c>
    </row>
    <row r="18" spans="1:7" ht="16.5" customHeight="1">
      <c r="A18" s="345">
        <v>12</v>
      </c>
      <c r="B18" s="334" t="s">
        <v>365</v>
      </c>
      <c r="C18" s="333">
        <v>3065</v>
      </c>
      <c r="D18" s="332" t="s">
        <v>364</v>
      </c>
      <c r="E18" s="331">
        <v>263154</v>
      </c>
      <c r="F18" s="330">
        <v>144575</v>
      </c>
      <c r="G18" s="329">
        <v>54.94</v>
      </c>
    </row>
    <row r="19" spans="1:7" ht="16.5" customHeight="1">
      <c r="A19" s="345">
        <v>13</v>
      </c>
      <c r="B19" s="334" t="s">
        <v>363</v>
      </c>
      <c r="C19" s="333">
        <v>3503</v>
      </c>
      <c r="D19" s="332" t="s">
        <v>362</v>
      </c>
      <c r="E19" s="331">
        <v>535003</v>
      </c>
      <c r="F19" s="330">
        <v>274893</v>
      </c>
      <c r="G19" s="329">
        <v>51.38</v>
      </c>
    </row>
    <row r="20" spans="1:7" ht="16.5" customHeight="1">
      <c r="A20" s="345">
        <v>14</v>
      </c>
      <c r="B20" s="334" t="s">
        <v>361</v>
      </c>
      <c r="C20" s="333">
        <v>4185</v>
      </c>
      <c r="D20" s="332" t="s">
        <v>360</v>
      </c>
      <c r="E20" s="331">
        <v>755512</v>
      </c>
      <c r="F20" s="330">
        <v>383660</v>
      </c>
      <c r="G20" s="329">
        <v>50.78</v>
      </c>
    </row>
    <row r="21" spans="1:7" ht="16.5" customHeight="1">
      <c r="A21" s="345">
        <v>15</v>
      </c>
      <c r="B21" s="334" t="s">
        <v>359</v>
      </c>
      <c r="C21" s="333">
        <v>2876</v>
      </c>
      <c r="D21" s="332" t="s">
        <v>358</v>
      </c>
      <c r="E21" s="331">
        <v>672570</v>
      </c>
      <c r="F21" s="330">
        <v>307386</v>
      </c>
      <c r="G21" s="329">
        <v>45.7</v>
      </c>
    </row>
    <row r="22" spans="1:7" ht="16.5" customHeight="1">
      <c r="A22" s="345">
        <v>16</v>
      </c>
      <c r="B22" s="334" t="s">
        <v>357</v>
      </c>
      <c r="C22" s="333">
        <v>1011</v>
      </c>
      <c r="D22" s="332" t="s">
        <v>356</v>
      </c>
      <c r="E22" s="331">
        <v>127653</v>
      </c>
      <c r="F22" s="330">
        <v>82231</v>
      </c>
      <c r="G22" s="329">
        <v>64.42</v>
      </c>
    </row>
    <row r="23" spans="1:7" ht="16.5" customHeight="1">
      <c r="A23" s="345">
        <v>17</v>
      </c>
      <c r="B23" s="334" t="s">
        <v>355</v>
      </c>
      <c r="C23" s="333">
        <v>1789</v>
      </c>
      <c r="D23" s="332" t="s">
        <v>354</v>
      </c>
      <c r="E23" s="331">
        <v>163124</v>
      </c>
      <c r="F23" s="330">
        <v>86123</v>
      </c>
      <c r="G23" s="329">
        <v>52.8</v>
      </c>
    </row>
    <row r="24" spans="1:7" ht="16.5" customHeight="1">
      <c r="A24" s="344"/>
      <c r="B24" s="343" t="s">
        <v>321</v>
      </c>
      <c r="C24" s="323">
        <v>31566</v>
      </c>
      <c r="D24" s="347" t="s">
        <v>353</v>
      </c>
      <c r="E24" s="321">
        <v>4298145</v>
      </c>
      <c r="F24" s="321">
        <v>2229859</v>
      </c>
      <c r="G24" s="337">
        <v>51.88</v>
      </c>
    </row>
    <row r="25" spans="1:7" ht="16.5" customHeight="1">
      <c r="A25" s="336">
        <v>2</v>
      </c>
      <c r="B25" s="334" t="s">
        <v>352</v>
      </c>
      <c r="C25" s="333"/>
      <c r="D25" s="332"/>
      <c r="E25" s="331"/>
      <c r="F25" s="330"/>
      <c r="G25" s="329"/>
    </row>
    <row r="26" spans="1:7" ht="16.5" customHeight="1">
      <c r="A26" s="345">
        <v>1</v>
      </c>
      <c r="B26" s="334" t="s">
        <v>351</v>
      </c>
      <c r="C26" s="333">
        <v>2</v>
      </c>
      <c r="D26" s="332" t="s">
        <v>350</v>
      </c>
      <c r="E26" s="331">
        <v>254</v>
      </c>
      <c r="F26" s="330">
        <v>194</v>
      </c>
      <c r="G26" s="329">
        <v>76.38</v>
      </c>
    </row>
    <row r="27" spans="1:7" ht="16.5" customHeight="1">
      <c r="A27" s="345">
        <v>2</v>
      </c>
      <c r="B27" s="334" t="s">
        <v>349</v>
      </c>
      <c r="C27" s="333">
        <v>22</v>
      </c>
      <c r="D27" s="332" t="s">
        <v>348</v>
      </c>
      <c r="E27" s="331">
        <v>1124</v>
      </c>
      <c r="F27" s="330">
        <v>824</v>
      </c>
      <c r="G27" s="329">
        <v>73.31</v>
      </c>
    </row>
    <row r="28" spans="1:7" ht="16.5" customHeight="1">
      <c r="A28" s="345">
        <v>3</v>
      </c>
      <c r="B28" s="334" t="s">
        <v>347</v>
      </c>
      <c r="C28" s="333">
        <v>27</v>
      </c>
      <c r="D28" s="332" t="s">
        <v>346</v>
      </c>
      <c r="E28" s="331">
        <v>2062</v>
      </c>
      <c r="F28" s="330">
        <v>1493</v>
      </c>
      <c r="G28" s="329">
        <v>72.41</v>
      </c>
    </row>
    <row r="29" spans="1:7" ht="16.5" customHeight="1">
      <c r="A29" s="344"/>
      <c r="B29" s="343" t="s">
        <v>321</v>
      </c>
      <c r="C29" s="323">
        <v>51</v>
      </c>
      <c r="D29" s="347" t="s">
        <v>345</v>
      </c>
      <c r="E29" s="321">
        <v>3440</v>
      </c>
      <c r="F29" s="321">
        <v>2511</v>
      </c>
      <c r="G29" s="337">
        <v>72.99</v>
      </c>
    </row>
    <row r="30" spans="1:7" ht="16.5" customHeight="1">
      <c r="A30" s="336">
        <v>3</v>
      </c>
      <c r="B30" s="334" t="s">
        <v>344</v>
      </c>
      <c r="C30" s="333"/>
      <c r="D30" s="332"/>
      <c r="E30" s="331"/>
      <c r="F30" s="330"/>
      <c r="G30" s="329"/>
    </row>
    <row r="31" spans="1:7" ht="16.5" customHeight="1">
      <c r="A31" s="345">
        <v>1</v>
      </c>
      <c r="B31" s="334" t="s">
        <v>343</v>
      </c>
      <c r="C31" s="333">
        <v>806</v>
      </c>
      <c r="D31" s="332" t="s">
        <v>342</v>
      </c>
      <c r="E31" s="331">
        <v>62265</v>
      </c>
      <c r="F31" s="330">
        <v>43512</v>
      </c>
      <c r="G31" s="329">
        <v>69.88</v>
      </c>
    </row>
    <row r="32" spans="1:7" ht="16.5" customHeight="1">
      <c r="A32" s="345">
        <v>2</v>
      </c>
      <c r="B32" s="334" t="s">
        <v>341</v>
      </c>
      <c r="C32" s="333">
        <v>1391</v>
      </c>
      <c r="D32" s="332" t="s">
        <v>340</v>
      </c>
      <c r="E32" s="331">
        <v>134829</v>
      </c>
      <c r="F32" s="330">
        <v>83288</v>
      </c>
      <c r="G32" s="329">
        <v>61.77</v>
      </c>
    </row>
    <row r="33" spans="1:7" ht="16.5" customHeight="1">
      <c r="A33" s="345">
        <v>3</v>
      </c>
      <c r="B33" s="334" t="s">
        <v>339</v>
      </c>
      <c r="C33" s="333">
        <v>1246</v>
      </c>
      <c r="D33" s="332" t="s">
        <v>338</v>
      </c>
      <c r="E33" s="331">
        <v>126815</v>
      </c>
      <c r="F33" s="330">
        <v>75922</v>
      </c>
      <c r="G33" s="329">
        <v>59.87</v>
      </c>
    </row>
    <row r="34" spans="1:7" ht="16.5" customHeight="1">
      <c r="A34" s="344"/>
      <c r="B34" s="343" t="s">
        <v>321</v>
      </c>
      <c r="C34" s="323">
        <v>3443</v>
      </c>
      <c r="D34" s="347" t="s">
        <v>337</v>
      </c>
      <c r="E34" s="321">
        <v>323909</v>
      </c>
      <c r="F34" s="321">
        <v>202722</v>
      </c>
      <c r="G34" s="337">
        <v>62.59</v>
      </c>
    </row>
    <row r="35" spans="1:7" ht="16.5" customHeight="1">
      <c r="A35" s="336">
        <v>4</v>
      </c>
      <c r="B35" s="334" t="s">
        <v>336</v>
      </c>
      <c r="C35" s="333"/>
      <c r="D35" s="332"/>
      <c r="E35" s="331"/>
      <c r="F35" s="330"/>
      <c r="G35" s="329"/>
    </row>
    <row r="36" spans="1:7" ht="16.5" customHeight="1">
      <c r="A36" s="345">
        <v>1</v>
      </c>
      <c r="B36" s="334" t="s">
        <v>335</v>
      </c>
      <c r="C36" s="333">
        <v>1107</v>
      </c>
      <c r="D36" s="332" t="s">
        <v>334</v>
      </c>
      <c r="E36" s="331">
        <v>145926</v>
      </c>
      <c r="F36" s="330">
        <v>63420</v>
      </c>
      <c r="G36" s="329">
        <v>43.46</v>
      </c>
    </row>
    <row r="37" spans="1:7" ht="16.5" customHeight="1">
      <c r="A37" s="345">
        <v>2</v>
      </c>
      <c r="B37" s="334" t="s">
        <v>333</v>
      </c>
      <c r="C37" s="333">
        <v>3012</v>
      </c>
      <c r="D37" s="332" t="s">
        <v>332</v>
      </c>
      <c r="E37" s="331">
        <v>310125</v>
      </c>
      <c r="F37" s="330">
        <v>223217</v>
      </c>
      <c r="G37" s="329">
        <v>71.98</v>
      </c>
    </row>
    <row r="38" spans="1:7" ht="16.5" customHeight="1">
      <c r="A38" s="345">
        <v>3</v>
      </c>
      <c r="B38" s="334" t="s">
        <v>331</v>
      </c>
      <c r="C38" s="333">
        <v>5151</v>
      </c>
      <c r="D38" s="332" t="s">
        <v>330</v>
      </c>
      <c r="E38" s="331">
        <v>397782</v>
      </c>
      <c r="F38" s="330">
        <v>234453</v>
      </c>
      <c r="G38" s="329">
        <v>58.94</v>
      </c>
    </row>
    <row r="39" spans="1:7" ht="16.5" customHeight="1">
      <c r="A39" s="345">
        <v>4</v>
      </c>
      <c r="B39" s="334" t="s">
        <v>329</v>
      </c>
      <c r="C39" s="333">
        <v>44</v>
      </c>
      <c r="D39" s="332" t="s">
        <v>328</v>
      </c>
      <c r="E39" s="331">
        <v>5830</v>
      </c>
      <c r="F39" s="330">
        <v>3017</v>
      </c>
      <c r="G39" s="329">
        <v>51.75</v>
      </c>
    </row>
    <row r="40" spans="1:7" ht="16.5" customHeight="1">
      <c r="A40" s="344"/>
      <c r="B40" s="343" t="s">
        <v>321</v>
      </c>
      <c r="C40" s="323">
        <v>9314</v>
      </c>
      <c r="D40" s="346" t="s">
        <v>327</v>
      </c>
      <c r="E40" s="321">
        <v>859663</v>
      </c>
      <c r="F40" s="338">
        <v>524107</v>
      </c>
      <c r="G40" s="337">
        <v>60.97</v>
      </c>
    </row>
    <row r="41" spans="1:7" ht="16.5" customHeight="1">
      <c r="A41" s="336">
        <v>5</v>
      </c>
      <c r="B41" s="334" t="s">
        <v>326</v>
      </c>
      <c r="C41" s="333"/>
      <c r="D41" s="332"/>
      <c r="E41" s="331"/>
      <c r="F41" s="330"/>
      <c r="G41" s="329"/>
    </row>
    <row r="42" spans="1:7" ht="16.5" customHeight="1">
      <c r="A42" s="345">
        <v>1</v>
      </c>
      <c r="B42" s="334" t="s">
        <v>325</v>
      </c>
      <c r="C42" s="333">
        <v>1056</v>
      </c>
      <c r="D42" s="332" t="s">
        <v>324</v>
      </c>
      <c r="E42" s="331">
        <v>102000</v>
      </c>
      <c r="F42" s="330">
        <v>55306</v>
      </c>
      <c r="G42" s="329">
        <v>54.22</v>
      </c>
    </row>
    <row r="43" spans="1:7" ht="16.5" customHeight="1">
      <c r="A43" s="345">
        <v>2</v>
      </c>
      <c r="B43" s="334" t="s">
        <v>323</v>
      </c>
      <c r="C43" s="333">
        <v>303</v>
      </c>
      <c r="D43" s="332" t="s">
        <v>322</v>
      </c>
      <c r="E43" s="331">
        <v>30329</v>
      </c>
      <c r="F43" s="330">
        <v>17264</v>
      </c>
      <c r="G43" s="329">
        <v>56.92</v>
      </c>
    </row>
    <row r="44" spans="1:7" ht="16.5" customHeight="1">
      <c r="A44" s="344"/>
      <c r="B44" s="343" t="s">
        <v>321</v>
      </c>
      <c r="C44" s="342">
        <v>1359</v>
      </c>
      <c r="D44" s="332" t="s">
        <v>320</v>
      </c>
      <c r="E44" s="341">
        <v>132329</v>
      </c>
      <c r="F44" s="330">
        <v>72570</v>
      </c>
      <c r="G44" s="337">
        <v>54.84</v>
      </c>
    </row>
    <row r="45" spans="1:7" ht="16.5" customHeight="1">
      <c r="A45" s="328" t="s">
        <v>319</v>
      </c>
      <c r="B45" s="340"/>
      <c r="C45" s="339">
        <v>45733</v>
      </c>
      <c r="D45" s="322" t="s">
        <v>318</v>
      </c>
      <c r="E45" s="338">
        <v>5617486</v>
      </c>
      <c r="F45" s="320">
        <v>3031769</v>
      </c>
      <c r="G45" s="337">
        <v>53.97</v>
      </c>
    </row>
    <row r="46" spans="1:7" ht="16.5" customHeight="1">
      <c r="A46" s="336">
        <v>6</v>
      </c>
      <c r="B46" s="334" t="s">
        <v>317</v>
      </c>
      <c r="C46" s="333">
        <v>163</v>
      </c>
      <c r="D46" s="332" t="s">
        <v>316</v>
      </c>
      <c r="E46" s="331">
        <v>9689</v>
      </c>
      <c r="F46" s="330">
        <v>6506</v>
      </c>
      <c r="G46" s="329">
        <v>67.15</v>
      </c>
    </row>
    <row r="47" spans="1:7" ht="16.5" customHeight="1">
      <c r="A47" s="336">
        <v>7</v>
      </c>
      <c r="B47" s="334" t="s">
        <v>315</v>
      </c>
      <c r="C47" s="333">
        <v>108</v>
      </c>
      <c r="D47" s="332" t="s">
        <v>314</v>
      </c>
      <c r="E47" s="331">
        <v>8213</v>
      </c>
      <c r="F47" s="330">
        <v>4944</v>
      </c>
      <c r="G47" s="329">
        <v>60.2</v>
      </c>
    </row>
    <row r="48" spans="1:7" ht="16.5" customHeight="1">
      <c r="A48" s="336">
        <v>8</v>
      </c>
      <c r="B48" s="334" t="s">
        <v>313</v>
      </c>
      <c r="C48" s="333">
        <v>20747</v>
      </c>
      <c r="D48" s="332" t="s">
        <v>312</v>
      </c>
      <c r="E48" s="331">
        <v>1645362</v>
      </c>
      <c r="F48" s="330">
        <v>889646</v>
      </c>
      <c r="G48" s="329">
        <v>54.07</v>
      </c>
    </row>
    <row r="49" spans="1:7" ht="16.5" customHeight="1">
      <c r="A49" s="336">
        <v>9</v>
      </c>
      <c r="B49" s="334" t="s">
        <v>311</v>
      </c>
      <c r="C49" s="333">
        <v>3936</v>
      </c>
      <c r="D49" s="332" t="s">
        <v>310</v>
      </c>
      <c r="E49" s="331">
        <v>612946</v>
      </c>
      <c r="F49" s="330">
        <v>312421</v>
      </c>
      <c r="G49" s="329">
        <v>50.97</v>
      </c>
    </row>
    <row r="50" spans="1:7" ht="16.5" customHeight="1">
      <c r="A50" s="336">
        <v>10</v>
      </c>
      <c r="B50" s="334" t="s">
        <v>309</v>
      </c>
      <c r="C50" s="333">
        <v>205</v>
      </c>
      <c r="D50" s="332" t="s">
        <v>308</v>
      </c>
      <c r="E50" s="331">
        <v>16732</v>
      </c>
      <c r="F50" s="330">
        <v>8844</v>
      </c>
      <c r="G50" s="329">
        <v>52.86</v>
      </c>
    </row>
    <row r="51" spans="1:7" ht="16.5" customHeight="1">
      <c r="A51" s="336">
        <v>11</v>
      </c>
      <c r="B51" s="334" t="s">
        <v>307</v>
      </c>
      <c r="C51" s="333">
        <v>1461</v>
      </c>
      <c r="D51" s="332" t="s">
        <v>306</v>
      </c>
      <c r="E51" s="331">
        <v>304408</v>
      </c>
      <c r="F51" s="330">
        <v>173889</v>
      </c>
      <c r="G51" s="329">
        <v>57.12</v>
      </c>
    </row>
    <row r="52" spans="1:7" ht="16.5" customHeight="1">
      <c r="A52" s="336">
        <v>12</v>
      </c>
      <c r="B52" s="334" t="s">
        <v>305</v>
      </c>
      <c r="C52" s="333">
        <v>3949</v>
      </c>
      <c r="D52" s="332" t="s">
        <v>304</v>
      </c>
      <c r="E52" s="331">
        <v>679119</v>
      </c>
      <c r="F52" s="330">
        <v>361668</v>
      </c>
      <c r="G52" s="329">
        <v>53.26</v>
      </c>
    </row>
    <row r="53" spans="1:7" ht="16.5" customHeight="1">
      <c r="A53" s="336">
        <v>13</v>
      </c>
      <c r="B53" s="334" t="s">
        <v>303</v>
      </c>
      <c r="C53" s="333">
        <v>16732</v>
      </c>
      <c r="D53" s="332" t="s">
        <v>302</v>
      </c>
      <c r="E53" s="331">
        <v>2098218</v>
      </c>
      <c r="F53" s="330">
        <v>1006287</v>
      </c>
      <c r="G53" s="329">
        <v>47.96</v>
      </c>
    </row>
    <row r="54" spans="1:7" ht="16.5" customHeight="1">
      <c r="A54" s="336">
        <v>14</v>
      </c>
      <c r="B54" s="334" t="s">
        <v>301</v>
      </c>
      <c r="C54" s="333">
        <v>4552</v>
      </c>
      <c r="D54" s="332" t="s">
        <v>300</v>
      </c>
      <c r="E54" s="331">
        <v>272463</v>
      </c>
      <c r="F54" s="330">
        <v>139282</v>
      </c>
      <c r="G54" s="329">
        <v>51.12</v>
      </c>
    </row>
    <row r="55" spans="1:7" ht="16.5" customHeight="1">
      <c r="A55" s="336">
        <v>15</v>
      </c>
      <c r="B55" s="334" t="s">
        <v>299</v>
      </c>
      <c r="C55" s="333">
        <v>2895</v>
      </c>
      <c r="D55" s="332" t="s">
        <v>298</v>
      </c>
      <c r="E55" s="331">
        <v>277080</v>
      </c>
      <c r="F55" s="330">
        <v>186348</v>
      </c>
      <c r="G55" s="329">
        <v>67.25</v>
      </c>
    </row>
    <row r="56" spans="1:7" ht="16.5" customHeight="1">
      <c r="A56" s="336">
        <v>16</v>
      </c>
      <c r="B56" s="334" t="s">
        <v>297</v>
      </c>
      <c r="C56" s="333">
        <v>100</v>
      </c>
      <c r="D56" s="332" t="s">
        <v>296</v>
      </c>
      <c r="E56" s="331">
        <v>17515</v>
      </c>
      <c r="F56" s="330">
        <v>10884</v>
      </c>
      <c r="G56" s="329">
        <v>62.14</v>
      </c>
    </row>
    <row r="57" spans="1:7" ht="16.5" customHeight="1">
      <c r="A57" s="335">
        <v>17</v>
      </c>
      <c r="B57" s="334" t="s">
        <v>295</v>
      </c>
      <c r="C57" s="333">
        <v>14401</v>
      </c>
      <c r="D57" s="332" t="s">
        <v>294</v>
      </c>
      <c r="E57" s="331">
        <v>1933655</v>
      </c>
      <c r="F57" s="330">
        <v>1051292</v>
      </c>
      <c r="G57" s="329">
        <v>54.37</v>
      </c>
    </row>
    <row r="58" spans="1:7" ht="16.5" customHeight="1">
      <c r="A58" s="328" t="s">
        <v>293</v>
      </c>
      <c r="B58" s="327"/>
      <c r="C58" s="326">
        <v>69249</v>
      </c>
      <c r="D58" s="322" t="s">
        <v>292</v>
      </c>
      <c r="E58" s="320">
        <v>7875400</v>
      </c>
      <c r="F58" s="320">
        <v>4152011</v>
      </c>
      <c r="G58" s="319">
        <v>52.72</v>
      </c>
    </row>
    <row r="59" spans="1:7" ht="16.5" customHeight="1">
      <c r="A59" s="325" t="s">
        <v>291</v>
      </c>
      <c r="B59" s="324"/>
      <c r="C59" s="323">
        <v>114982</v>
      </c>
      <c r="D59" s="322" t="s">
        <v>290</v>
      </c>
      <c r="E59" s="321">
        <v>13492886</v>
      </c>
      <c r="F59" s="320">
        <v>7183780</v>
      </c>
      <c r="G59" s="319">
        <v>53.24</v>
      </c>
    </row>
    <row r="60" spans="1:7" ht="11.25">
      <c r="A60" s="315" t="s">
        <v>248</v>
      </c>
      <c r="B60" s="318"/>
      <c r="C60" s="314"/>
      <c r="D60" s="314"/>
      <c r="E60" s="314"/>
      <c r="F60" s="314"/>
      <c r="G60" s="314"/>
    </row>
    <row r="61" spans="1:7" ht="11.25">
      <c r="A61" s="317" t="s">
        <v>53</v>
      </c>
      <c r="B61" s="315" t="s">
        <v>289</v>
      </c>
      <c r="C61" s="314"/>
      <c r="D61" s="314"/>
      <c r="E61" s="314"/>
      <c r="F61" s="314"/>
      <c r="G61" s="314"/>
    </row>
    <row r="62" spans="1:7" ht="11.25">
      <c r="A62" s="316"/>
      <c r="B62" s="315" t="s">
        <v>288</v>
      </c>
      <c r="C62" s="314"/>
      <c r="D62" s="314"/>
      <c r="E62" s="314"/>
      <c r="F62" s="314"/>
      <c r="G62" s="314"/>
    </row>
  </sheetData>
  <sheetProtection/>
  <mergeCells count="4">
    <mergeCell ref="A1:G3"/>
    <mergeCell ref="A4:B5"/>
    <mergeCell ref="C4:D5"/>
    <mergeCell ref="E4:E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105" r:id="rId1"/>
  <rowBreaks count="1" manualBreakCount="1">
    <brk id="45" max="255" man="1"/>
  </rowBreaks>
  <ignoredErrors>
    <ignoredError sqref="D7:D5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view="pageBreakPreview" zoomScale="130" zoomScaleSheetLayoutView="130" zoomScalePageLayoutView="0" workbookViewId="0" topLeftCell="A1">
      <selection activeCell="D6" sqref="A4:G53"/>
    </sheetView>
  </sheetViews>
  <sheetFormatPr defaultColWidth="9.00390625" defaultRowHeight="12"/>
  <cols>
    <col min="1" max="1" width="8.625" style="364" customWidth="1"/>
    <col min="2" max="2" width="26.00390625" style="363" customWidth="1"/>
    <col min="3" max="3" width="10.125" style="362" bestFit="1" customWidth="1"/>
    <col min="4" max="4" width="11.125" style="362" bestFit="1" customWidth="1"/>
    <col min="5" max="5" width="13.50390625" style="362" bestFit="1" customWidth="1"/>
    <col min="6" max="6" width="13.375" style="362" customWidth="1"/>
    <col min="7" max="7" width="12.125" style="362" customWidth="1"/>
    <col min="8" max="16384" width="9.375" style="362" customWidth="1"/>
  </cols>
  <sheetData>
    <row r="1" spans="1:7" s="387" customFormat="1" ht="19.5" customHeight="1">
      <c r="A1" s="490" t="s">
        <v>490</v>
      </c>
      <c r="B1" s="490"/>
      <c r="C1" s="490"/>
      <c r="D1" s="490"/>
      <c r="E1" s="490"/>
      <c r="F1" s="490"/>
      <c r="G1" s="490"/>
    </row>
    <row r="2" spans="1:7" ht="12.75" customHeight="1">
      <c r="A2" s="490"/>
      <c r="B2" s="490"/>
      <c r="C2" s="490"/>
      <c r="D2" s="490"/>
      <c r="E2" s="490"/>
      <c r="F2" s="490"/>
      <c r="G2" s="490"/>
    </row>
    <row r="3" spans="1:7" s="384" customFormat="1" ht="12.75" customHeight="1" thickBot="1">
      <c r="A3" s="386"/>
      <c r="B3" s="385"/>
      <c r="C3" s="385"/>
      <c r="D3" s="385"/>
      <c r="E3" s="385"/>
      <c r="F3" s="385"/>
      <c r="G3" s="385"/>
    </row>
    <row r="4" spans="1:7" s="364" customFormat="1" ht="15" customHeight="1">
      <c r="A4" s="491" t="s">
        <v>489</v>
      </c>
      <c r="B4" s="492"/>
      <c r="C4" s="494" t="s">
        <v>392</v>
      </c>
      <c r="D4" s="495"/>
      <c r="E4" s="498" t="s">
        <v>391</v>
      </c>
      <c r="F4" s="500" t="s">
        <v>390</v>
      </c>
      <c r="G4" s="501"/>
    </row>
    <row r="5" spans="1:7" s="381" customFormat="1" ht="15" customHeight="1">
      <c r="A5" s="493"/>
      <c r="B5" s="487"/>
      <c r="C5" s="496"/>
      <c r="D5" s="497"/>
      <c r="E5" s="499"/>
      <c r="F5" s="383" t="s">
        <v>389</v>
      </c>
      <c r="G5" s="382" t="s">
        <v>488</v>
      </c>
    </row>
    <row r="6" spans="1:7" s="381" customFormat="1" ht="16.5" customHeight="1">
      <c r="A6" s="380">
        <v>1</v>
      </c>
      <c r="B6" s="379" t="s">
        <v>487</v>
      </c>
      <c r="C6" s="378">
        <v>4494</v>
      </c>
      <c r="D6" s="377" t="s">
        <v>486</v>
      </c>
      <c r="E6" s="376">
        <v>442865</v>
      </c>
      <c r="F6" s="376">
        <v>257577</v>
      </c>
      <c r="G6" s="375">
        <v>58.16</v>
      </c>
    </row>
    <row r="7" spans="1:7" ht="16.5" customHeight="1">
      <c r="A7" s="380">
        <v>2</v>
      </c>
      <c r="B7" s="379" t="s">
        <v>485</v>
      </c>
      <c r="C7" s="378">
        <v>1206</v>
      </c>
      <c r="D7" s="377" t="s">
        <v>484</v>
      </c>
      <c r="E7" s="376">
        <v>123280</v>
      </c>
      <c r="F7" s="376">
        <v>73222</v>
      </c>
      <c r="G7" s="375">
        <v>59.39</v>
      </c>
    </row>
    <row r="8" spans="1:7" ht="16.5" customHeight="1">
      <c r="A8" s="380">
        <v>3</v>
      </c>
      <c r="B8" s="379" t="s">
        <v>483</v>
      </c>
      <c r="C8" s="378">
        <v>1303</v>
      </c>
      <c r="D8" s="377" t="s">
        <v>482</v>
      </c>
      <c r="E8" s="376">
        <v>125085</v>
      </c>
      <c r="F8" s="376">
        <v>74004</v>
      </c>
      <c r="G8" s="375">
        <v>59.16</v>
      </c>
    </row>
    <row r="9" spans="1:7" ht="16.5" customHeight="1">
      <c r="A9" s="380">
        <v>4</v>
      </c>
      <c r="B9" s="379" t="s">
        <v>481</v>
      </c>
      <c r="C9" s="378">
        <v>2174</v>
      </c>
      <c r="D9" s="377" t="s">
        <v>480</v>
      </c>
      <c r="E9" s="376">
        <v>229319</v>
      </c>
      <c r="F9" s="376">
        <v>130056</v>
      </c>
      <c r="G9" s="375">
        <v>56.71</v>
      </c>
    </row>
    <row r="10" spans="1:7" ht="16.5" customHeight="1">
      <c r="A10" s="380">
        <v>5</v>
      </c>
      <c r="B10" s="379" t="s">
        <v>479</v>
      </c>
      <c r="C10" s="378">
        <v>883</v>
      </c>
      <c r="D10" s="377" t="s">
        <v>478</v>
      </c>
      <c r="E10" s="376">
        <v>86425</v>
      </c>
      <c r="F10" s="376">
        <v>55037</v>
      </c>
      <c r="G10" s="375">
        <v>63.68</v>
      </c>
    </row>
    <row r="11" spans="1:7" ht="16.5" customHeight="1">
      <c r="A11" s="380">
        <v>6</v>
      </c>
      <c r="B11" s="379" t="s">
        <v>477</v>
      </c>
      <c r="C11" s="378">
        <v>1184</v>
      </c>
      <c r="D11" s="377" t="s">
        <v>476</v>
      </c>
      <c r="E11" s="376">
        <v>124167</v>
      </c>
      <c r="F11" s="376">
        <v>74627</v>
      </c>
      <c r="G11" s="375">
        <v>60.1</v>
      </c>
    </row>
    <row r="12" spans="1:7" ht="16.5" customHeight="1">
      <c r="A12" s="380">
        <v>7</v>
      </c>
      <c r="B12" s="379" t="s">
        <v>475</v>
      </c>
      <c r="C12" s="378">
        <v>1781</v>
      </c>
      <c r="D12" s="377" t="s">
        <v>474</v>
      </c>
      <c r="E12" s="376">
        <v>180106</v>
      </c>
      <c r="F12" s="376">
        <v>96322</v>
      </c>
      <c r="G12" s="375">
        <v>53.48</v>
      </c>
    </row>
    <row r="13" spans="1:7" ht="16.5" customHeight="1">
      <c r="A13" s="380">
        <v>8</v>
      </c>
      <c r="B13" s="379" t="s">
        <v>473</v>
      </c>
      <c r="C13" s="378">
        <v>2463</v>
      </c>
      <c r="D13" s="377" t="s">
        <v>472</v>
      </c>
      <c r="E13" s="376">
        <v>280822</v>
      </c>
      <c r="F13" s="376">
        <v>153230</v>
      </c>
      <c r="G13" s="375">
        <v>54.56</v>
      </c>
    </row>
    <row r="14" spans="1:7" ht="16.5" customHeight="1">
      <c r="A14" s="380">
        <v>9</v>
      </c>
      <c r="B14" s="379" t="s">
        <v>471</v>
      </c>
      <c r="C14" s="378">
        <v>1929</v>
      </c>
      <c r="D14" s="377" t="s">
        <v>470</v>
      </c>
      <c r="E14" s="376">
        <v>231325</v>
      </c>
      <c r="F14" s="376">
        <v>127993</v>
      </c>
      <c r="G14" s="375">
        <v>55.33</v>
      </c>
    </row>
    <row r="15" spans="1:7" ht="16.5" customHeight="1">
      <c r="A15" s="380">
        <v>10</v>
      </c>
      <c r="B15" s="379" t="s">
        <v>469</v>
      </c>
      <c r="C15" s="378">
        <v>1697</v>
      </c>
      <c r="D15" s="377" t="s">
        <v>468</v>
      </c>
      <c r="E15" s="376">
        <v>194925</v>
      </c>
      <c r="F15" s="376">
        <v>104762</v>
      </c>
      <c r="G15" s="375">
        <v>53.74</v>
      </c>
    </row>
    <row r="16" spans="1:7" ht="16.5" customHeight="1">
      <c r="A16" s="380">
        <v>11</v>
      </c>
      <c r="B16" s="379" t="s">
        <v>467</v>
      </c>
      <c r="C16" s="378">
        <v>4754</v>
      </c>
      <c r="D16" s="377" t="s">
        <v>466</v>
      </c>
      <c r="E16" s="376">
        <v>503366</v>
      </c>
      <c r="F16" s="376">
        <v>277659</v>
      </c>
      <c r="G16" s="375">
        <v>55.16</v>
      </c>
    </row>
    <row r="17" spans="1:7" ht="16.5" customHeight="1">
      <c r="A17" s="380">
        <v>12</v>
      </c>
      <c r="B17" s="379" t="s">
        <v>465</v>
      </c>
      <c r="C17" s="378">
        <v>3960</v>
      </c>
      <c r="D17" s="377" t="s">
        <v>464</v>
      </c>
      <c r="E17" s="376">
        <v>440810</v>
      </c>
      <c r="F17" s="376">
        <v>220363</v>
      </c>
      <c r="G17" s="375">
        <v>49.99</v>
      </c>
    </row>
    <row r="18" spans="1:7" ht="16.5" customHeight="1">
      <c r="A18" s="380">
        <v>13</v>
      </c>
      <c r="B18" s="379" t="s">
        <v>463</v>
      </c>
      <c r="C18" s="378">
        <v>14946</v>
      </c>
      <c r="D18" s="377" t="s">
        <v>462</v>
      </c>
      <c r="E18" s="376">
        <v>2276872</v>
      </c>
      <c r="F18" s="376">
        <v>1186623</v>
      </c>
      <c r="G18" s="375">
        <v>52.12</v>
      </c>
    </row>
    <row r="19" spans="1:7" ht="16.5" customHeight="1">
      <c r="A19" s="380">
        <v>14</v>
      </c>
      <c r="B19" s="379" t="s">
        <v>461</v>
      </c>
      <c r="C19" s="378">
        <v>6963</v>
      </c>
      <c r="D19" s="377" t="s">
        <v>460</v>
      </c>
      <c r="E19" s="376">
        <v>887493</v>
      </c>
      <c r="F19" s="376">
        <v>473819</v>
      </c>
      <c r="G19" s="375">
        <v>53.39</v>
      </c>
    </row>
    <row r="20" spans="1:7" ht="16.5" customHeight="1">
      <c r="A20" s="380">
        <v>15</v>
      </c>
      <c r="B20" s="379" t="s">
        <v>459</v>
      </c>
      <c r="C20" s="378">
        <v>2399</v>
      </c>
      <c r="D20" s="377" t="s">
        <v>458</v>
      </c>
      <c r="E20" s="376">
        <v>248976</v>
      </c>
      <c r="F20" s="376">
        <v>130349</v>
      </c>
      <c r="G20" s="375">
        <v>52.35</v>
      </c>
    </row>
    <row r="21" spans="1:7" ht="16.5" customHeight="1">
      <c r="A21" s="380">
        <v>16</v>
      </c>
      <c r="B21" s="379" t="s">
        <v>457</v>
      </c>
      <c r="C21" s="378">
        <v>1334</v>
      </c>
      <c r="D21" s="377" t="s">
        <v>456</v>
      </c>
      <c r="E21" s="376">
        <v>142128</v>
      </c>
      <c r="F21" s="376">
        <v>79848</v>
      </c>
      <c r="G21" s="375">
        <v>56.18</v>
      </c>
    </row>
    <row r="22" spans="1:7" ht="16.5" customHeight="1">
      <c r="A22" s="380">
        <v>17</v>
      </c>
      <c r="B22" s="379" t="s">
        <v>455</v>
      </c>
      <c r="C22" s="378">
        <v>1176</v>
      </c>
      <c r="D22" s="377" t="s">
        <v>454</v>
      </c>
      <c r="E22" s="376">
        <v>123480</v>
      </c>
      <c r="F22" s="376">
        <v>64450</v>
      </c>
      <c r="G22" s="375">
        <v>52.19</v>
      </c>
    </row>
    <row r="23" spans="1:7" ht="16.5" customHeight="1">
      <c r="A23" s="380">
        <v>18</v>
      </c>
      <c r="B23" s="379" t="s">
        <v>453</v>
      </c>
      <c r="C23" s="378">
        <v>920</v>
      </c>
      <c r="D23" s="377" t="s">
        <v>406</v>
      </c>
      <c r="E23" s="376">
        <v>87701</v>
      </c>
      <c r="F23" s="376">
        <v>55163</v>
      </c>
      <c r="G23" s="375">
        <v>62.9</v>
      </c>
    </row>
    <row r="24" spans="1:7" ht="16.5" customHeight="1">
      <c r="A24" s="380">
        <v>19</v>
      </c>
      <c r="B24" s="379" t="s">
        <v>452</v>
      </c>
      <c r="C24" s="378">
        <v>736</v>
      </c>
      <c r="D24" s="377" t="s">
        <v>451</v>
      </c>
      <c r="E24" s="376">
        <v>76509</v>
      </c>
      <c r="F24" s="376">
        <v>41541</v>
      </c>
      <c r="G24" s="375">
        <v>54.3</v>
      </c>
    </row>
    <row r="25" spans="1:7" ht="16.5" customHeight="1">
      <c r="A25" s="380">
        <v>20</v>
      </c>
      <c r="B25" s="379" t="s">
        <v>450</v>
      </c>
      <c r="C25" s="378">
        <v>2087</v>
      </c>
      <c r="D25" s="377" t="s">
        <v>449</v>
      </c>
      <c r="E25" s="376">
        <v>207330</v>
      </c>
      <c r="F25" s="376">
        <v>115442</v>
      </c>
      <c r="G25" s="375">
        <v>55.68</v>
      </c>
    </row>
    <row r="26" spans="1:7" ht="16.5" customHeight="1">
      <c r="A26" s="380">
        <v>21</v>
      </c>
      <c r="B26" s="379" t="s">
        <v>448</v>
      </c>
      <c r="C26" s="378">
        <v>1898</v>
      </c>
      <c r="D26" s="377" t="s">
        <v>447</v>
      </c>
      <c r="E26" s="376">
        <v>188664</v>
      </c>
      <c r="F26" s="376">
        <v>95939</v>
      </c>
      <c r="G26" s="375">
        <v>50.85</v>
      </c>
    </row>
    <row r="27" spans="1:7" ht="16.5" customHeight="1">
      <c r="A27" s="380">
        <v>22</v>
      </c>
      <c r="B27" s="379" t="s">
        <v>446</v>
      </c>
      <c r="C27" s="378">
        <v>3668</v>
      </c>
      <c r="D27" s="377" t="s">
        <v>445</v>
      </c>
      <c r="E27" s="376">
        <v>422345</v>
      </c>
      <c r="F27" s="376">
        <v>218119</v>
      </c>
      <c r="G27" s="375">
        <v>51.64</v>
      </c>
    </row>
    <row r="28" spans="1:7" ht="16.5" customHeight="1">
      <c r="A28" s="380">
        <v>23</v>
      </c>
      <c r="B28" s="379" t="s">
        <v>444</v>
      </c>
      <c r="C28" s="378">
        <v>8114</v>
      </c>
      <c r="D28" s="377" t="s">
        <v>443</v>
      </c>
      <c r="E28" s="376">
        <v>1070962</v>
      </c>
      <c r="F28" s="376">
        <v>539247</v>
      </c>
      <c r="G28" s="375">
        <v>50.35</v>
      </c>
    </row>
    <row r="29" spans="1:7" ht="16.5" customHeight="1">
      <c r="A29" s="380">
        <v>24</v>
      </c>
      <c r="B29" s="379" t="s">
        <v>442</v>
      </c>
      <c r="C29" s="378">
        <v>1415</v>
      </c>
      <c r="D29" s="377" t="s">
        <v>441</v>
      </c>
      <c r="E29" s="376">
        <v>179143</v>
      </c>
      <c r="F29" s="376">
        <v>89338</v>
      </c>
      <c r="G29" s="375">
        <v>49.87</v>
      </c>
    </row>
    <row r="30" spans="1:7" ht="16.5" customHeight="1">
      <c r="A30" s="380">
        <v>25</v>
      </c>
      <c r="B30" s="379" t="s">
        <v>440</v>
      </c>
      <c r="C30" s="378">
        <v>1266</v>
      </c>
      <c r="D30" s="377" t="s">
        <v>439</v>
      </c>
      <c r="E30" s="376">
        <v>152401</v>
      </c>
      <c r="F30" s="376">
        <v>76780</v>
      </c>
      <c r="G30" s="375">
        <v>50.38</v>
      </c>
    </row>
    <row r="31" spans="1:7" ht="16.5" customHeight="1">
      <c r="A31" s="380">
        <v>26</v>
      </c>
      <c r="B31" s="379" t="s">
        <v>438</v>
      </c>
      <c r="C31" s="378">
        <v>2302</v>
      </c>
      <c r="D31" s="377" t="s">
        <v>437</v>
      </c>
      <c r="E31" s="376">
        <v>262949</v>
      </c>
      <c r="F31" s="376">
        <v>133952</v>
      </c>
      <c r="G31" s="375">
        <v>50.94</v>
      </c>
    </row>
    <row r="32" spans="1:7" ht="16.5" customHeight="1">
      <c r="A32" s="380">
        <v>27</v>
      </c>
      <c r="B32" s="379" t="s">
        <v>436</v>
      </c>
      <c r="C32" s="378">
        <v>8773</v>
      </c>
      <c r="D32" s="377" t="s">
        <v>435</v>
      </c>
      <c r="E32" s="376">
        <v>1060654</v>
      </c>
      <c r="F32" s="376">
        <v>549830</v>
      </c>
      <c r="G32" s="375">
        <v>51.84</v>
      </c>
    </row>
    <row r="33" spans="1:7" ht="16.5" customHeight="1">
      <c r="A33" s="380">
        <v>28</v>
      </c>
      <c r="B33" s="379" t="s">
        <v>434</v>
      </c>
      <c r="C33" s="378">
        <v>5049</v>
      </c>
      <c r="D33" s="377" t="s">
        <v>433</v>
      </c>
      <c r="E33" s="376">
        <v>547526</v>
      </c>
      <c r="F33" s="376">
        <v>289612</v>
      </c>
      <c r="G33" s="375">
        <v>52.89</v>
      </c>
    </row>
    <row r="34" spans="1:7" ht="16.5" customHeight="1">
      <c r="A34" s="380">
        <v>29</v>
      </c>
      <c r="B34" s="379" t="s">
        <v>432</v>
      </c>
      <c r="C34" s="378">
        <v>871</v>
      </c>
      <c r="D34" s="377" t="s">
        <v>400</v>
      </c>
      <c r="E34" s="376">
        <v>87239</v>
      </c>
      <c r="F34" s="376">
        <v>46961</v>
      </c>
      <c r="G34" s="375">
        <v>53.83</v>
      </c>
    </row>
    <row r="35" spans="1:7" ht="16.5" customHeight="1">
      <c r="A35" s="380">
        <v>30</v>
      </c>
      <c r="B35" s="379" t="s">
        <v>431</v>
      </c>
      <c r="C35" s="378">
        <v>739</v>
      </c>
      <c r="D35" s="377" t="s">
        <v>430</v>
      </c>
      <c r="E35" s="376">
        <v>73737</v>
      </c>
      <c r="F35" s="376">
        <v>40358</v>
      </c>
      <c r="G35" s="375">
        <v>54.73</v>
      </c>
    </row>
    <row r="36" spans="1:7" ht="16.5" customHeight="1">
      <c r="A36" s="380">
        <v>31</v>
      </c>
      <c r="B36" s="379" t="s">
        <v>429</v>
      </c>
      <c r="C36" s="378">
        <v>577</v>
      </c>
      <c r="D36" s="377" t="s">
        <v>428</v>
      </c>
      <c r="E36" s="376">
        <v>55463</v>
      </c>
      <c r="F36" s="376">
        <v>27411</v>
      </c>
      <c r="G36" s="375">
        <v>49.42</v>
      </c>
    </row>
    <row r="37" spans="1:7" ht="16.5" customHeight="1">
      <c r="A37" s="380">
        <v>32</v>
      </c>
      <c r="B37" s="379" t="s">
        <v>427</v>
      </c>
      <c r="C37" s="378">
        <v>578</v>
      </c>
      <c r="D37" s="377" t="s">
        <v>426</v>
      </c>
      <c r="E37" s="376">
        <v>59196</v>
      </c>
      <c r="F37" s="376">
        <v>33326</v>
      </c>
      <c r="G37" s="375">
        <v>56.3</v>
      </c>
    </row>
    <row r="38" spans="1:7" ht="16.5" customHeight="1">
      <c r="A38" s="380">
        <v>33</v>
      </c>
      <c r="B38" s="379" t="s">
        <v>425</v>
      </c>
      <c r="C38" s="378">
        <v>1841</v>
      </c>
      <c r="D38" s="377" t="s">
        <v>424</v>
      </c>
      <c r="E38" s="376">
        <v>179643</v>
      </c>
      <c r="F38" s="376">
        <v>94216</v>
      </c>
      <c r="G38" s="375">
        <v>52.45</v>
      </c>
    </row>
    <row r="39" spans="1:7" ht="16.5" customHeight="1">
      <c r="A39" s="380">
        <v>34</v>
      </c>
      <c r="B39" s="379" t="s">
        <v>423</v>
      </c>
      <c r="C39" s="378">
        <v>2912</v>
      </c>
      <c r="D39" s="377" t="s">
        <v>422</v>
      </c>
      <c r="E39" s="376">
        <v>304502</v>
      </c>
      <c r="F39" s="376">
        <v>164931</v>
      </c>
      <c r="G39" s="375">
        <v>54.16</v>
      </c>
    </row>
    <row r="40" spans="1:7" ht="16.5" customHeight="1">
      <c r="A40" s="380">
        <v>35</v>
      </c>
      <c r="B40" s="379" t="s">
        <v>421</v>
      </c>
      <c r="C40" s="378">
        <v>1210</v>
      </c>
      <c r="D40" s="377" t="s">
        <v>420</v>
      </c>
      <c r="E40" s="376">
        <v>143274</v>
      </c>
      <c r="F40" s="376">
        <v>75044</v>
      </c>
      <c r="G40" s="375">
        <v>52.38</v>
      </c>
    </row>
    <row r="41" spans="1:7" ht="16.5" customHeight="1">
      <c r="A41" s="380">
        <v>36</v>
      </c>
      <c r="B41" s="379" t="s">
        <v>419</v>
      </c>
      <c r="C41" s="378">
        <v>583</v>
      </c>
      <c r="D41" s="377" t="s">
        <v>418</v>
      </c>
      <c r="E41" s="376">
        <v>67312</v>
      </c>
      <c r="F41" s="376">
        <v>37110</v>
      </c>
      <c r="G41" s="375">
        <v>55.13</v>
      </c>
    </row>
    <row r="42" spans="1:7" ht="16.5" customHeight="1">
      <c r="A42" s="380">
        <v>37</v>
      </c>
      <c r="B42" s="379" t="s">
        <v>417</v>
      </c>
      <c r="C42" s="378">
        <v>932</v>
      </c>
      <c r="D42" s="377" t="s">
        <v>416</v>
      </c>
      <c r="E42" s="376">
        <v>98008</v>
      </c>
      <c r="F42" s="376">
        <v>51420</v>
      </c>
      <c r="G42" s="375">
        <v>52.47</v>
      </c>
    </row>
    <row r="43" spans="1:7" ht="16.5" customHeight="1">
      <c r="A43" s="380">
        <v>38</v>
      </c>
      <c r="B43" s="379" t="s">
        <v>415</v>
      </c>
      <c r="C43" s="378">
        <v>1254</v>
      </c>
      <c r="D43" s="377" t="s">
        <v>414</v>
      </c>
      <c r="E43" s="376">
        <v>125183</v>
      </c>
      <c r="F43" s="376">
        <v>62531</v>
      </c>
      <c r="G43" s="375">
        <v>49.95</v>
      </c>
    </row>
    <row r="44" spans="1:7" ht="16.5" customHeight="1">
      <c r="A44" s="380">
        <v>39</v>
      </c>
      <c r="B44" s="379" t="s">
        <v>413</v>
      </c>
      <c r="C44" s="378">
        <v>586</v>
      </c>
      <c r="D44" s="377" t="s">
        <v>412</v>
      </c>
      <c r="E44" s="376">
        <v>59661</v>
      </c>
      <c r="F44" s="376">
        <v>35547</v>
      </c>
      <c r="G44" s="375">
        <v>59.58</v>
      </c>
    </row>
    <row r="45" spans="1:7" ht="16.5" customHeight="1">
      <c r="A45" s="380">
        <v>40</v>
      </c>
      <c r="B45" s="379" t="s">
        <v>411</v>
      </c>
      <c r="C45" s="378">
        <v>4432</v>
      </c>
      <c r="D45" s="377" t="s">
        <v>410</v>
      </c>
      <c r="E45" s="376">
        <v>508560</v>
      </c>
      <c r="F45" s="376">
        <v>269459</v>
      </c>
      <c r="G45" s="375">
        <v>52.98</v>
      </c>
    </row>
    <row r="46" spans="1:7" ht="16.5" customHeight="1">
      <c r="A46" s="380">
        <v>41</v>
      </c>
      <c r="B46" s="379" t="s">
        <v>409</v>
      </c>
      <c r="C46" s="378">
        <v>869</v>
      </c>
      <c r="D46" s="377" t="s">
        <v>408</v>
      </c>
      <c r="E46" s="376">
        <v>91600</v>
      </c>
      <c r="F46" s="376">
        <v>50409</v>
      </c>
      <c r="G46" s="375">
        <v>55.03</v>
      </c>
    </row>
    <row r="47" spans="1:7" ht="16.5" customHeight="1">
      <c r="A47" s="380">
        <v>42</v>
      </c>
      <c r="B47" s="379" t="s">
        <v>407</v>
      </c>
      <c r="C47" s="378">
        <v>1153</v>
      </c>
      <c r="D47" s="377" t="s">
        <v>406</v>
      </c>
      <c r="E47" s="376">
        <v>133600</v>
      </c>
      <c r="F47" s="376">
        <v>74310</v>
      </c>
      <c r="G47" s="375">
        <v>55.62</v>
      </c>
    </row>
    <row r="48" spans="1:7" ht="16.5" customHeight="1">
      <c r="A48" s="380">
        <v>43</v>
      </c>
      <c r="B48" s="379" t="s">
        <v>405</v>
      </c>
      <c r="C48" s="378">
        <v>1409</v>
      </c>
      <c r="D48" s="377" t="s">
        <v>404</v>
      </c>
      <c r="E48" s="376">
        <v>154491</v>
      </c>
      <c r="F48" s="376">
        <v>85873</v>
      </c>
      <c r="G48" s="375">
        <v>55.58</v>
      </c>
    </row>
    <row r="49" spans="1:7" ht="16.5" customHeight="1">
      <c r="A49" s="380">
        <v>44</v>
      </c>
      <c r="B49" s="379" t="s">
        <v>403</v>
      </c>
      <c r="C49" s="378">
        <v>1015</v>
      </c>
      <c r="D49" s="377" t="s">
        <v>402</v>
      </c>
      <c r="E49" s="376">
        <v>115012</v>
      </c>
      <c r="F49" s="376">
        <v>59682</v>
      </c>
      <c r="G49" s="375">
        <v>51.89</v>
      </c>
    </row>
    <row r="50" spans="1:7" ht="16.5" customHeight="1">
      <c r="A50" s="380">
        <v>45</v>
      </c>
      <c r="B50" s="379" t="s">
        <v>401</v>
      </c>
      <c r="C50" s="378">
        <v>899</v>
      </c>
      <c r="D50" s="377" t="s">
        <v>400</v>
      </c>
      <c r="E50" s="376">
        <v>91618</v>
      </c>
      <c r="F50" s="376">
        <v>47533</v>
      </c>
      <c r="G50" s="375">
        <v>51.88</v>
      </c>
    </row>
    <row r="51" spans="1:7" ht="16.5" customHeight="1">
      <c r="A51" s="380">
        <v>46</v>
      </c>
      <c r="B51" s="379" t="s">
        <v>399</v>
      </c>
      <c r="C51" s="378">
        <v>1235</v>
      </c>
      <c r="D51" s="377" t="s">
        <v>398</v>
      </c>
      <c r="E51" s="376">
        <v>137295</v>
      </c>
      <c r="F51" s="376">
        <v>72617</v>
      </c>
      <c r="G51" s="375">
        <v>52.89</v>
      </c>
    </row>
    <row r="52" spans="1:7" ht="16.5" customHeight="1">
      <c r="A52" s="380">
        <v>47</v>
      </c>
      <c r="B52" s="379" t="s">
        <v>397</v>
      </c>
      <c r="C52" s="378">
        <v>1013</v>
      </c>
      <c r="D52" s="377" t="s">
        <v>396</v>
      </c>
      <c r="E52" s="376">
        <v>109864</v>
      </c>
      <c r="F52" s="376">
        <v>70138</v>
      </c>
      <c r="G52" s="375">
        <v>63.84</v>
      </c>
    </row>
    <row r="53" spans="1:7" ht="16.5" customHeight="1" thickBot="1">
      <c r="A53" s="374" t="s">
        <v>291</v>
      </c>
      <c r="B53" s="373"/>
      <c r="C53" s="372">
        <v>114982</v>
      </c>
      <c r="D53" s="371" t="s">
        <v>395</v>
      </c>
      <c r="E53" s="370">
        <v>13492886</v>
      </c>
      <c r="F53" s="370">
        <v>7183780</v>
      </c>
      <c r="G53" s="369">
        <v>53.24</v>
      </c>
    </row>
    <row r="54" spans="1:7" ht="16.5" customHeight="1">
      <c r="A54" s="368"/>
      <c r="B54" s="368"/>
      <c r="C54" s="366"/>
      <c r="D54" s="367"/>
      <c r="E54" s="366"/>
      <c r="F54" s="366"/>
      <c r="G54" s="365"/>
    </row>
    <row r="55" spans="1:7" ht="11.25">
      <c r="A55" s="315" t="s">
        <v>248</v>
      </c>
      <c r="B55" s="318"/>
      <c r="C55" s="314"/>
      <c r="D55" s="314"/>
      <c r="E55" s="314"/>
      <c r="F55" s="314"/>
      <c r="G55" s="314"/>
    </row>
    <row r="56" spans="1:2" ht="11.25">
      <c r="A56" s="317" t="s">
        <v>53</v>
      </c>
      <c r="B56" s="315" t="s">
        <v>289</v>
      </c>
    </row>
    <row r="57" spans="1:2" ht="11.25">
      <c r="A57" s="316"/>
      <c r="B57" s="315" t="s">
        <v>288</v>
      </c>
    </row>
  </sheetData>
  <sheetProtection/>
  <mergeCells count="5">
    <mergeCell ref="A1:G2"/>
    <mergeCell ref="A4:B5"/>
    <mergeCell ref="C4:D5"/>
    <mergeCell ref="E4:E5"/>
    <mergeCell ref="F4:G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45" max="255" man="1"/>
  </rowBreaks>
  <ignoredErrors>
    <ignoredError sqref="D6:D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2015-07-06T07:43:47Z</dcterms:modified>
  <cp:category/>
  <cp:version/>
  <cp:contentType/>
  <cp:contentStatus/>
</cp:coreProperties>
</file>